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945" windowWidth="12120" windowHeight="8220" activeTab="6"/>
  </bookViews>
  <sheets>
    <sheet name="BKK" sheetId="1" r:id="rId1"/>
    <sheet name="DMK" sheetId="2" r:id="rId2"/>
    <sheet name="CNX" sheetId="3" r:id="rId3"/>
    <sheet name="HDY" sheetId="4" r:id="rId4"/>
    <sheet name="HKT" sheetId="5" r:id="rId5"/>
    <sheet name="CEI" sheetId="6" r:id="rId6"/>
    <sheet name="TOTAL" sheetId="7" r:id="rId7"/>
  </sheets>
  <definedNames>
    <definedName name="_xlnm.Print_Area" localSheetId="0">'BKK'!$B$2:$I$82</definedName>
    <definedName name="_xlnm.Print_Area" localSheetId="5">'CEI'!$L$2:$W$28</definedName>
    <definedName name="_xlnm.Print_Area" localSheetId="2">'CNX'!$L$164:$W$244</definedName>
    <definedName name="_xlnm.Print_Area" localSheetId="1">'DMK'!$B$2:$I$82</definedName>
    <definedName name="_xlnm.Print_Area" localSheetId="3">'HDY'!$L$164:$W$244</definedName>
    <definedName name="_xlnm.Print_Area" localSheetId="4">'HKT'!$B$2:$I$28</definedName>
    <definedName name="_xlnm.Print_Area" localSheetId="6">'TOTAL'!$L$218:$W$244</definedName>
  </definedNames>
  <calcPr fullCalcOnLoad="1"/>
</workbook>
</file>

<file path=xl/sharedStrings.xml><?xml version="1.0" encoding="utf-8"?>
<sst xmlns="http://schemas.openxmlformats.org/spreadsheetml/2006/main" count="3073" uniqueCount="71">
  <si>
    <t>Table 1</t>
  </si>
  <si>
    <t>Table 4</t>
  </si>
  <si>
    <t>INTERNATIONAL AIRCRAFT MOVEMENT</t>
  </si>
  <si>
    <t>INTERNATIONAL PASSENGER</t>
  </si>
  <si>
    <t>(%)</t>
  </si>
  <si>
    <t>MONTH</t>
  </si>
  <si>
    <t>Change</t>
  </si>
  <si>
    <t>Arrival</t>
  </si>
  <si>
    <t>Departure</t>
  </si>
  <si>
    <t>Total</t>
  </si>
  <si>
    <t>DisEmb.</t>
  </si>
  <si>
    <t>Emb.</t>
  </si>
  <si>
    <t>Disemb.+Emb.</t>
  </si>
  <si>
    <t>Transit</t>
  </si>
  <si>
    <t>OCT.</t>
  </si>
  <si>
    <t>NOV.</t>
  </si>
  <si>
    <t>DEC.</t>
  </si>
  <si>
    <t>OCT. - DEC.</t>
  </si>
  <si>
    <t>JAN.</t>
  </si>
  <si>
    <t>FEB.</t>
  </si>
  <si>
    <t>MAR.</t>
  </si>
  <si>
    <t>JAN.- MAR.</t>
  </si>
  <si>
    <t>APR.</t>
  </si>
  <si>
    <t>MAY.</t>
  </si>
  <si>
    <t>JUN.</t>
  </si>
  <si>
    <t>APR.- JUN.</t>
  </si>
  <si>
    <t xml:space="preserve">JUL. </t>
  </si>
  <si>
    <t>JUL.</t>
  </si>
  <si>
    <t>AUG.</t>
  </si>
  <si>
    <t>SEP.</t>
  </si>
  <si>
    <t>JUL. - SEP.</t>
  </si>
  <si>
    <t>Table 2</t>
  </si>
  <si>
    <t>Table 5</t>
  </si>
  <si>
    <t>DOMESTIC AIRCRAFT MOVEMENT</t>
  </si>
  <si>
    <t>DOMESTIC PASSENGER</t>
  </si>
  <si>
    <t xml:space="preserve">APR. </t>
  </si>
  <si>
    <t>Table 3</t>
  </si>
  <si>
    <t>Table 6</t>
  </si>
  <si>
    <t>TOTAL AIRCRAFT MOVEMENT</t>
  </si>
  <si>
    <t>TOTAL PASSENGER</t>
  </si>
  <si>
    <t xml:space="preserve"> </t>
  </si>
  <si>
    <t>Table 7</t>
  </si>
  <si>
    <t>INTERNATIONAL FREIGHT</t>
  </si>
  <si>
    <t>Unit : Tonne</t>
  </si>
  <si>
    <t>Inbound</t>
  </si>
  <si>
    <t>Outbound</t>
  </si>
  <si>
    <t>In.+Out.</t>
  </si>
  <si>
    <t>Table 8</t>
  </si>
  <si>
    <t>DOMESTIC FREIGHT</t>
  </si>
  <si>
    <t>Table 9</t>
  </si>
  <si>
    <t>Total FREIGHT</t>
  </si>
  <si>
    <t>Table 10</t>
  </si>
  <si>
    <t>INTERNATIONAL MAIL</t>
  </si>
  <si>
    <t>Table 11</t>
  </si>
  <si>
    <t>DOMESTIC MAIL</t>
  </si>
  <si>
    <t>Table 12</t>
  </si>
  <si>
    <t>Total MAIL</t>
  </si>
  <si>
    <t>JAN.-MAR.</t>
  </si>
  <si>
    <t>INB+OUT</t>
  </si>
  <si>
    <t>OCT.-DEC.</t>
  </si>
  <si>
    <t>APR.- JUN</t>
  </si>
  <si>
    <t>TOTAL FREIGHT</t>
  </si>
  <si>
    <t>Remark  :  NON INTERNATIONAL MAIL</t>
  </si>
  <si>
    <t>TOTAL MAIL</t>
  </si>
  <si>
    <t>JUL.- SEP.</t>
  </si>
  <si>
    <t>Source : Air Transport Information Division, AOT.</t>
  </si>
  <si>
    <t>APR. - JUN.</t>
  </si>
  <si>
    <t>FY 2009</t>
  </si>
  <si>
    <t>FY 2010</t>
  </si>
  <si>
    <t>JAN. - JUL.</t>
  </si>
  <si>
    <t>OCT. - JUL.</t>
  </si>
</sst>
</file>

<file path=xl/styles.xml><?xml version="1.0" encoding="utf-8"?>
<styleSheet xmlns="http://schemas.openxmlformats.org/spreadsheetml/2006/main">
  <numFmts count="6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£&quot;#,##0;\-&quot;£&quot;#,##0"/>
    <numFmt numFmtId="204" formatCode="&quot;£&quot;#,##0;[Red]\-&quot;£&quot;#,##0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\t&quot;£&quot;#,##0_);\(\t&quot;£&quot;#,##0\)"/>
    <numFmt numFmtId="210" formatCode="\t&quot;£&quot;#,##0_);[Red]\(\t&quot;£&quot;#,##0\)"/>
    <numFmt numFmtId="211" formatCode="\t&quot;£&quot;#,##0.00_);\(\t&quot;£&quot;#,##0.00\)"/>
    <numFmt numFmtId="212" formatCode="\t&quot;£&quot;#,##0.00_);[Red]\(\t&quot;£&quot;#,##0.00\)"/>
    <numFmt numFmtId="213" formatCode="_-* #,##0_-;\-* #,##0_-;_-* &quot;-&quot;??_-;_-@_-"/>
    <numFmt numFmtId="214" formatCode="0.00_)"/>
    <numFmt numFmtId="215" formatCode="#,##0_)"/>
    <numFmt numFmtId="216" formatCode="#,##0.00_)"/>
    <numFmt numFmtId="217" formatCode="_-* #,##0.0_-;\-* #,##0.0_-;_-* &quot;-&quot;??_-;_-@_-"/>
    <numFmt numFmtId="218" formatCode="#,##0.00_]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0.0%"/>
    <numFmt numFmtId="224" formatCode="_-* #,##0.000_-;\-* #,##0.000_-;_-* &quot;-&quot;??_-;_-@_-"/>
    <numFmt numFmtId="225" formatCode="0.000%"/>
    <numFmt numFmtId="226" formatCode="0.0000%"/>
    <numFmt numFmtId="227" formatCode="#,##0.00_ ;\-#,##0.00\ "/>
    <numFmt numFmtId="228" formatCode="0.000_)"/>
    <numFmt numFmtId="229" formatCode="0.0"/>
    <numFmt numFmtId="230" formatCode="0.000000"/>
    <numFmt numFmtId="231" formatCode="0.00000"/>
    <numFmt numFmtId="232" formatCode="0.0000"/>
    <numFmt numFmtId="233" formatCode="0.000"/>
    <numFmt numFmtId="234" formatCode="#,##0.0_ ;\-#,##0.0\ "/>
    <numFmt numFmtId="235" formatCode="#,##0_ ;\-#,##0\ "/>
    <numFmt numFmtId="236" formatCode="0.00000000"/>
    <numFmt numFmtId="237" formatCode="0.000000000"/>
  </numFmts>
  <fonts count="29">
    <font>
      <sz val="16"/>
      <name val="AngsanaUPC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6"/>
      <color indexed="12"/>
      <name val="AngsanaUPC"/>
      <family val="0"/>
    </font>
    <font>
      <u val="single"/>
      <sz val="16"/>
      <color indexed="36"/>
      <name val="AngsanaUPC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Tahom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9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double">
        <color indexed="8"/>
      </bottom>
    </border>
    <border>
      <left style="double"/>
      <right style="double"/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/>
      <top style="double">
        <color indexed="8"/>
      </top>
      <bottom style="double">
        <color indexed="8"/>
      </bottom>
    </border>
    <border>
      <left style="double">
        <color indexed="8"/>
      </left>
      <right style="double"/>
      <top style="double"/>
      <bottom>
        <color indexed="63"/>
      </bottom>
    </border>
    <border>
      <left style="double">
        <color indexed="8"/>
      </left>
      <right style="double"/>
      <top style="double">
        <color indexed="8"/>
      </top>
      <bottom style="double"/>
    </border>
    <border>
      <left style="thin"/>
      <right style="double"/>
      <top style="double">
        <color indexed="8"/>
      </top>
      <bottom>
        <color indexed="63"/>
      </bottom>
    </border>
    <border>
      <left style="double">
        <color indexed="8"/>
      </left>
      <right style="double"/>
      <top style="double"/>
      <bottom style="double">
        <color indexed="8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 style="double"/>
      <right style="thin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/>
    </border>
    <border>
      <left style="double"/>
      <right style="thin">
        <color indexed="8"/>
      </right>
      <top style="double">
        <color indexed="8"/>
      </top>
      <bottom style="double">
        <color indexed="8"/>
      </bottom>
    </border>
    <border>
      <left style="double"/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>
        <color indexed="8"/>
      </top>
      <bottom style="double"/>
    </border>
    <border>
      <left style="thin"/>
      <right style="double"/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 style="double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double"/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double"/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double">
        <color indexed="8"/>
      </right>
      <top style="double">
        <color indexed="8"/>
      </top>
      <bottom style="double"/>
    </border>
    <border>
      <left style="double"/>
      <right style="double"/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>
        <color indexed="63"/>
      </right>
      <top>
        <color indexed="63"/>
      </top>
      <bottom style="double"/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 style="double"/>
      <bottom style="double"/>
    </border>
    <border>
      <left style="double">
        <color indexed="8"/>
      </left>
      <right style="double"/>
      <top style="double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double"/>
    </border>
    <border>
      <left style="double"/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23" borderId="7" applyNumberFormat="0" applyFont="0" applyAlignment="0" applyProtection="0"/>
    <xf numFmtId="0" fontId="12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24" borderId="14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2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4" fillId="24" borderId="15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24" borderId="18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24" borderId="15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213" fontId="1" fillId="0" borderId="20" xfId="63" applyNumberFormat="1" applyFont="1" applyBorder="1" applyAlignment="1">
      <alignment/>
    </xf>
    <xf numFmtId="213" fontId="1" fillId="0" borderId="21" xfId="63" applyNumberFormat="1" applyFont="1" applyBorder="1" applyAlignment="1">
      <alignment/>
    </xf>
    <xf numFmtId="213" fontId="4" fillId="24" borderId="0" xfId="63" applyNumberFormat="1" applyFont="1" applyFill="1" applyBorder="1" applyAlignment="1">
      <alignment/>
    </xf>
    <xf numFmtId="43" fontId="1" fillId="0" borderId="11" xfId="63" applyFont="1" applyBorder="1" applyAlignment="1">
      <alignment/>
    </xf>
    <xf numFmtId="213" fontId="4" fillId="24" borderId="11" xfId="63" applyNumberFormat="1" applyFont="1" applyFill="1" applyBorder="1" applyAlignment="1">
      <alignment/>
    </xf>
    <xf numFmtId="213" fontId="1" fillId="0" borderId="11" xfId="63" applyNumberFormat="1" applyFont="1" applyBorder="1" applyAlignment="1">
      <alignment/>
    </xf>
    <xf numFmtId="213" fontId="4" fillId="24" borderId="15" xfId="63" applyNumberFormat="1" applyFont="1" applyFill="1" applyBorder="1" applyAlignment="1">
      <alignment/>
    </xf>
    <xf numFmtId="213" fontId="1" fillId="0" borderId="0" xfId="63" applyNumberFormat="1" applyFont="1" applyBorder="1" applyAlignment="1">
      <alignment/>
    </xf>
    <xf numFmtId="213" fontId="1" fillId="0" borderId="17" xfId="63" applyNumberFormat="1" applyFont="1" applyBorder="1" applyAlignment="1">
      <alignment/>
    </xf>
    <xf numFmtId="213" fontId="1" fillId="0" borderId="22" xfId="63" applyNumberFormat="1" applyFont="1" applyBorder="1" applyAlignment="1">
      <alignment/>
    </xf>
    <xf numFmtId="0" fontId="4" fillId="24" borderId="23" xfId="0" applyFont="1" applyFill="1" applyBorder="1" applyAlignment="1">
      <alignment horizontal="center"/>
    </xf>
    <xf numFmtId="213" fontId="4" fillId="24" borderId="24" xfId="63" applyNumberFormat="1" applyFont="1" applyFill="1" applyBorder="1" applyAlignment="1">
      <alignment/>
    </xf>
    <xf numFmtId="213" fontId="4" fillId="24" borderId="25" xfId="63" applyNumberFormat="1" applyFont="1" applyFill="1" applyBorder="1" applyAlignment="1">
      <alignment/>
    </xf>
    <xf numFmtId="213" fontId="4" fillId="24" borderId="26" xfId="63" applyNumberFormat="1" applyFont="1" applyFill="1" applyBorder="1" applyAlignment="1">
      <alignment/>
    </xf>
    <xf numFmtId="213" fontId="4" fillId="24" borderId="23" xfId="63" applyNumberFormat="1" applyFont="1" applyFill="1" applyBorder="1" applyAlignment="1">
      <alignment/>
    </xf>
    <xf numFmtId="37" fontId="4" fillId="25" borderId="27" xfId="0" applyNumberFormat="1" applyFont="1" applyFill="1" applyBorder="1" applyAlignment="1" applyProtection="1">
      <alignment horizontal="center" vertical="center"/>
      <protection/>
    </xf>
    <xf numFmtId="213" fontId="4" fillId="25" borderId="28" xfId="63" applyNumberFormat="1" applyFont="1" applyFill="1" applyBorder="1" applyAlignment="1" applyProtection="1">
      <alignment vertical="center"/>
      <protection/>
    </xf>
    <xf numFmtId="213" fontId="4" fillId="25" borderId="29" xfId="63" applyNumberFormat="1" applyFont="1" applyFill="1" applyBorder="1" applyAlignment="1" applyProtection="1">
      <alignment vertical="center"/>
      <protection/>
    </xf>
    <xf numFmtId="213" fontId="4" fillId="25" borderId="27" xfId="63" applyNumberFormat="1" applyFont="1" applyFill="1" applyBorder="1" applyAlignment="1" applyProtection="1">
      <alignment vertical="center"/>
      <protection/>
    </xf>
    <xf numFmtId="43" fontId="4" fillId="25" borderId="27" xfId="63" applyFont="1" applyFill="1" applyBorder="1" applyAlignment="1" applyProtection="1">
      <alignment vertical="center"/>
      <protection/>
    </xf>
    <xf numFmtId="213" fontId="4" fillId="25" borderId="30" xfId="63" applyNumberFormat="1" applyFont="1" applyFill="1" applyBorder="1" applyAlignment="1" applyProtection="1">
      <alignment vertical="center"/>
      <protection/>
    </xf>
    <xf numFmtId="10" fontId="1" fillId="0" borderId="0" xfId="67" applyNumberFormat="1" applyFont="1" applyAlignment="1">
      <alignment/>
    </xf>
    <xf numFmtId="213" fontId="4" fillId="24" borderId="31" xfId="63" applyNumberFormat="1" applyFont="1" applyFill="1" applyBorder="1" applyAlignment="1">
      <alignment/>
    </xf>
    <xf numFmtId="213" fontId="1" fillId="0" borderId="16" xfId="63" applyNumberFormat="1" applyFont="1" applyBorder="1" applyAlignment="1">
      <alignment/>
    </xf>
    <xf numFmtId="213" fontId="4" fillId="24" borderId="32" xfId="63" applyNumberFormat="1" applyFont="1" applyFill="1" applyBorder="1" applyAlignment="1">
      <alignment/>
    </xf>
    <xf numFmtId="43" fontId="4" fillId="24" borderId="23" xfId="63" applyFont="1" applyFill="1" applyBorder="1" applyAlignment="1">
      <alignment/>
    </xf>
    <xf numFmtId="37" fontId="1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213" fontId="4" fillId="24" borderId="33" xfId="63" applyNumberFormat="1" applyFont="1" applyFill="1" applyBorder="1" applyAlignment="1">
      <alignment/>
    </xf>
    <xf numFmtId="213" fontId="4" fillId="24" borderId="34" xfId="63" applyNumberFormat="1" applyFont="1" applyFill="1" applyBorder="1" applyAlignment="1">
      <alignment/>
    </xf>
    <xf numFmtId="213" fontId="1" fillId="0" borderId="10" xfId="63" applyNumberFormat="1" applyFont="1" applyBorder="1" applyAlignment="1">
      <alignment/>
    </xf>
    <xf numFmtId="213" fontId="1" fillId="0" borderId="15" xfId="63" applyNumberFormat="1" applyFont="1" applyBorder="1" applyAlignment="1">
      <alignment/>
    </xf>
    <xf numFmtId="213" fontId="4" fillId="24" borderId="16" xfId="63" applyNumberFormat="1" applyFont="1" applyFill="1" applyBorder="1" applyAlignment="1">
      <alignment/>
    </xf>
    <xf numFmtId="43" fontId="1" fillId="0" borderId="16" xfId="63" applyFont="1" applyBorder="1" applyAlignment="1">
      <alignment/>
    </xf>
    <xf numFmtId="0" fontId="1" fillId="0" borderId="0" xfId="0" applyFont="1" applyAlignment="1">
      <alignment horizontal="left"/>
    </xf>
    <xf numFmtId="213" fontId="4" fillId="24" borderId="18" xfId="63" applyNumberFormat="1" applyFont="1" applyFill="1" applyBorder="1" applyAlignment="1">
      <alignment/>
    </xf>
    <xf numFmtId="0" fontId="1" fillId="0" borderId="35" xfId="0" applyFont="1" applyBorder="1" applyAlignment="1">
      <alignment horizontal="center"/>
    </xf>
    <xf numFmtId="213" fontId="4" fillId="24" borderId="36" xfId="63" applyNumberFormat="1" applyFont="1" applyFill="1" applyBorder="1" applyAlignment="1">
      <alignment/>
    </xf>
    <xf numFmtId="213" fontId="4" fillId="24" borderId="10" xfId="63" applyNumberFormat="1" applyFont="1" applyFill="1" applyBorder="1" applyAlignment="1">
      <alignment/>
    </xf>
    <xf numFmtId="213" fontId="1" fillId="0" borderId="37" xfId="63" applyNumberFormat="1" applyFont="1" applyBorder="1" applyAlignment="1">
      <alignment/>
    </xf>
    <xf numFmtId="213" fontId="4" fillId="24" borderId="35" xfId="63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15" fontId="1" fillId="0" borderId="20" xfId="0" applyNumberFormat="1" applyFont="1" applyBorder="1" applyAlignment="1">
      <alignment/>
    </xf>
    <xf numFmtId="215" fontId="1" fillId="0" borderId="21" xfId="0" applyNumberFormat="1" applyFont="1" applyBorder="1" applyAlignment="1">
      <alignment/>
    </xf>
    <xf numFmtId="215" fontId="4" fillId="24" borderId="0" xfId="0" applyNumberFormat="1" applyFont="1" applyFill="1" applyBorder="1" applyAlignment="1">
      <alignment/>
    </xf>
    <xf numFmtId="215" fontId="1" fillId="0" borderId="17" xfId="0" applyNumberFormat="1" applyFont="1" applyBorder="1" applyAlignment="1">
      <alignment/>
    </xf>
    <xf numFmtId="215" fontId="1" fillId="0" borderId="22" xfId="0" applyNumberFormat="1" applyFont="1" applyBorder="1" applyAlignment="1">
      <alignment/>
    </xf>
    <xf numFmtId="215" fontId="4" fillId="24" borderId="24" xfId="0" applyNumberFormat="1" applyFont="1" applyFill="1" applyBorder="1" applyAlignment="1">
      <alignment/>
    </xf>
    <xf numFmtId="215" fontId="4" fillId="24" borderId="25" xfId="0" applyNumberFormat="1" applyFont="1" applyFill="1" applyBorder="1" applyAlignment="1">
      <alignment/>
    </xf>
    <xf numFmtId="215" fontId="4" fillId="24" borderId="26" xfId="0" applyNumberFormat="1" applyFont="1" applyFill="1" applyBorder="1" applyAlignment="1">
      <alignment/>
    </xf>
    <xf numFmtId="213" fontId="1" fillId="0" borderId="20" xfId="63" applyNumberFormat="1" applyFont="1" applyFill="1" applyBorder="1" applyAlignment="1">
      <alignment/>
    </xf>
    <xf numFmtId="213" fontId="1" fillId="0" borderId="21" xfId="63" applyNumberFormat="1" applyFont="1" applyFill="1" applyBorder="1" applyAlignment="1">
      <alignment/>
    </xf>
    <xf numFmtId="215" fontId="4" fillId="24" borderId="15" xfId="0" applyNumberFormat="1" applyFont="1" applyFill="1" applyBorder="1" applyAlignment="1">
      <alignment/>
    </xf>
    <xf numFmtId="215" fontId="4" fillId="24" borderId="18" xfId="0" applyNumberFormat="1" applyFont="1" applyFill="1" applyBorder="1" applyAlignment="1">
      <alignment/>
    </xf>
    <xf numFmtId="215" fontId="4" fillId="24" borderId="23" xfId="0" applyNumberFormat="1" applyFont="1" applyFill="1" applyBorder="1" applyAlignment="1">
      <alignment/>
    </xf>
    <xf numFmtId="215" fontId="4" fillId="24" borderId="36" xfId="0" applyNumberFormat="1" applyFont="1" applyFill="1" applyBorder="1" applyAlignment="1">
      <alignment/>
    </xf>
    <xf numFmtId="0" fontId="1" fillId="0" borderId="38" xfId="0" applyFont="1" applyBorder="1" applyAlignment="1">
      <alignment horizontal="center"/>
    </xf>
    <xf numFmtId="213" fontId="1" fillId="0" borderId="39" xfId="63" applyNumberFormat="1" applyFont="1" applyBorder="1" applyAlignment="1">
      <alignment/>
    </xf>
    <xf numFmtId="213" fontId="1" fillId="0" borderId="36" xfId="63" applyNumberFormat="1" applyFont="1" applyBorder="1" applyAlignment="1">
      <alignment/>
    </xf>
    <xf numFmtId="213" fontId="4" fillId="24" borderId="38" xfId="63" applyNumberFormat="1" applyFont="1" applyFill="1" applyBorder="1" applyAlignment="1">
      <alignment/>
    </xf>
    <xf numFmtId="215" fontId="4" fillId="24" borderId="10" xfId="0" applyNumberFormat="1" applyFont="1" applyFill="1" applyBorder="1" applyAlignment="1">
      <alignment/>
    </xf>
    <xf numFmtId="215" fontId="1" fillId="0" borderId="15" xfId="0" applyNumberFormat="1" applyFont="1" applyBorder="1" applyAlignment="1">
      <alignment/>
    </xf>
    <xf numFmtId="215" fontId="1" fillId="0" borderId="37" xfId="0" applyNumberFormat="1" applyFont="1" applyBorder="1" applyAlignment="1">
      <alignment/>
    </xf>
    <xf numFmtId="215" fontId="1" fillId="0" borderId="0" xfId="0" applyNumberFormat="1" applyFont="1" applyBorder="1" applyAlignment="1">
      <alignment/>
    </xf>
    <xf numFmtId="215" fontId="4" fillId="24" borderId="35" xfId="0" applyNumberFormat="1" applyFont="1" applyFill="1" applyBorder="1" applyAlignment="1">
      <alignment/>
    </xf>
    <xf numFmtId="213" fontId="1" fillId="0" borderId="40" xfId="63" applyNumberFormat="1" applyFont="1" applyBorder="1" applyAlignment="1">
      <alignment/>
    </xf>
    <xf numFmtId="213" fontId="1" fillId="0" borderId="41" xfId="63" applyNumberFormat="1" applyFont="1" applyBorder="1" applyAlignment="1">
      <alignment/>
    </xf>
    <xf numFmtId="213" fontId="1" fillId="0" borderId="20" xfId="63" applyNumberFormat="1" applyFont="1" applyBorder="1" applyAlignment="1">
      <alignment horizontal="center"/>
    </xf>
    <xf numFmtId="213" fontId="1" fillId="0" borderId="0" xfId="63" applyNumberFormat="1" applyFont="1" applyBorder="1" applyAlignment="1">
      <alignment horizontal="center"/>
    </xf>
    <xf numFmtId="213" fontId="4" fillId="24" borderId="11" xfId="63" applyNumberFormat="1" applyFont="1" applyFill="1" applyBorder="1" applyAlignment="1">
      <alignment horizontal="center"/>
    </xf>
    <xf numFmtId="213" fontId="4" fillId="24" borderId="15" xfId="63" applyNumberFormat="1" applyFont="1" applyFill="1" applyBorder="1" applyAlignment="1">
      <alignment horizontal="center"/>
    </xf>
    <xf numFmtId="213" fontId="4" fillId="25" borderId="42" xfId="63" applyNumberFormat="1" applyFont="1" applyFill="1" applyBorder="1" applyAlignment="1" applyProtection="1">
      <alignment vertical="center"/>
      <protection/>
    </xf>
    <xf numFmtId="213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213" fontId="1" fillId="0" borderId="20" xfId="63" applyNumberFormat="1" applyFont="1" applyBorder="1" applyAlignment="1">
      <alignment vertical="center"/>
    </xf>
    <xf numFmtId="213" fontId="1" fillId="0" borderId="0" xfId="63" applyNumberFormat="1" applyFont="1" applyBorder="1" applyAlignment="1">
      <alignment vertical="center"/>
    </xf>
    <xf numFmtId="213" fontId="4" fillId="24" borderId="11" xfId="63" applyNumberFormat="1" applyFont="1" applyFill="1" applyBorder="1" applyAlignment="1">
      <alignment vertical="center"/>
    </xf>
    <xf numFmtId="213" fontId="1" fillId="0" borderId="11" xfId="63" applyNumberFormat="1" applyFont="1" applyBorder="1" applyAlignment="1">
      <alignment vertical="center"/>
    </xf>
    <xf numFmtId="213" fontId="4" fillId="24" borderId="15" xfId="63" applyNumberFormat="1" applyFont="1" applyFill="1" applyBorder="1" applyAlignment="1">
      <alignment vertical="center"/>
    </xf>
    <xf numFmtId="213" fontId="4" fillId="24" borderId="0" xfId="63" applyNumberFormat="1" applyFont="1" applyFill="1" applyBorder="1" applyAlignment="1">
      <alignment vertical="center"/>
    </xf>
    <xf numFmtId="43" fontId="1" fillId="0" borderId="11" xfId="63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213" fontId="4" fillId="24" borderId="24" xfId="63" applyNumberFormat="1" applyFont="1" applyFill="1" applyBorder="1" applyAlignment="1">
      <alignment vertical="center"/>
    </xf>
    <xf numFmtId="213" fontId="4" fillId="24" borderId="25" xfId="63" applyNumberFormat="1" applyFont="1" applyFill="1" applyBorder="1" applyAlignment="1">
      <alignment vertical="center"/>
    </xf>
    <xf numFmtId="213" fontId="4" fillId="24" borderId="26" xfId="63" applyNumberFormat="1" applyFont="1" applyFill="1" applyBorder="1" applyAlignment="1">
      <alignment vertical="center"/>
    </xf>
    <xf numFmtId="213" fontId="4" fillId="24" borderId="23" xfId="63" applyNumberFormat="1" applyFont="1" applyFill="1" applyBorder="1" applyAlignment="1">
      <alignment vertical="center"/>
    </xf>
    <xf numFmtId="213" fontId="4" fillId="24" borderId="31" xfId="63" applyNumberFormat="1" applyFont="1" applyFill="1" applyBorder="1" applyAlignment="1">
      <alignment vertical="center"/>
    </xf>
    <xf numFmtId="213" fontId="1" fillId="0" borderId="10" xfId="63" applyNumberFormat="1" applyFont="1" applyBorder="1" applyAlignment="1">
      <alignment vertical="center"/>
    </xf>
    <xf numFmtId="213" fontId="1" fillId="0" borderId="16" xfId="63" applyNumberFormat="1" applyFont="1" applyBorder="1" applyAlignment="1">
      <alignment vertical="center"/>
    </xf>
    <xf numFmtId="213" fontId="1" fillId="0" borderId="0" xfId="0" applyNumberFormat="1" applyFont="1" applyAlignment="1">
      <alignment vertical="center"/>
    </xf>
    <xf numFmtId="43" fontId="1" fillId="0" borderId="0" xfId="63" applyFont="1" applyAlignment="1">
      <alignment/>
    </xf>
    <xf numFmtId="213" fontId="1" fillId="0" borderId="0" xfId="63" applyNumberFormat="1" applyFont="1" applyAlignment="1">
      <alignment/>
    </xf>
    <xf numFmtId="213" fontId="4" fillId="24" borderId="43" xfId="63" applyNumberFormat="1" applyFont="1" applyFill="1" applyBorder="1" applyAlignment="1">
      <alignment/>
    </xf>
    <xf numFmtId="3" fontId="1" fillId="0" borderId="20" xfId="67" applyNumberFormat="1" applyFont="1" applyBorder="1" applyAlignment="1">
      <alignment/>
    </xf>
    <xf numFmtId="213" fontId="4" fillId="25" borderId="44" xfId="63" applyNumberFormat="1" applyFont="1" applyFill="1" applyBorder="1" applyAlignment="1" applyProtection="1">
      <alignment vertical="center"/>
      <protection/>
    </xf>
    <xf numFmtId="213" fontId="4" fillId="25" borderId="45" xfId="63" applyNumberFormat="1" applyFont="1" applyFill="1" applyBorder="1" applyAlignment="1" applyProtection="1">
      <alignment vertical="center"/>
      <protection/>
    </xf>
    <xf numFmtId="213" fontId="4" fillId="24" borderId="46" xfId="63" applyNumberFormat="1" applyFont="1" applyFill="1" applyBorder="1" applyAlignment="1">
      <alignment/>
    </xf>
    <xf numFmtId="215" fontId="4" fillId="24" borderId="43" xfId="0" applyNumberFormat="1" applyFont="1" applyFill="1" applyBorder="1" applyAlignment="1">
      <alignment/>
    </xf>
    <xf numFmtId="213" fontId="4" fillId="25" borderId="47" xfId="63" applyNumberFormat="1" applyFont="1" applyFill="1" applyBorder="1" applyAlignment="1" applyProtection="1">
      <alignment vertical="center"/>
      <protection/>
    </xf>
    <xf numFmtId="213" fontId="1" fillId="0" borderId="31" xfId="63" applyNumberFormat="1" applyFont="1" applyBorder="1" applyAlignment="1">
      <alignment/>
    </xf>
    <xf numFmtId="213" fontId="1" fillId="0" borderId="48" xfId="63" applyNumberFormat="1" applyFont="1" applyBorder="1" applyAlignment="1">
      <alignment/>
    </xf>
    <xf numFmtId="213" fontId="4" fillId="24" borderId="49" xfId="63" applyNumberFormat="1" applyFont="1" applyFill="1" applyBorder="1" applyAlignment="1">
      <alignment/>
    </xf>
    <xf numFmtId="213" fontId="4" fillId="26" borderId="38" xfId="63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Alignment="1" applyProtection="1">
      <alignment horizontal="left"/>
      <protection/>
    </xf>
    <xf numFmtId="213" fontId="4" fillId="24" borderId="25" xfId="0" applyNumberFormat="1" applyFont="1" applyFill="1" applyBorder="1" applyAlignment="1">
      <alignment/>
    </xf>
    <xf numFmtId="213" fontId="4" fillId="24" borderId="24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213" fontId="1" fillId="0" borderId="50" xfId="63" applyNumberFormat="1" applyFont="1" applyBorder="1" applyAlignment="1">
      <alignment/>
    </xf>
    <xf numFmtId="213" fontId="4" fillId="24" borderId="51" xfId="63" applyNumberFormat="1" applyFont="1" applyFill="1" applyBorder="1" applyAlignment="1">
      <alignment/>
    </xf>
    <xf numFmtId="213" fontId="1" fillId="0" borderId="52" xfId="63" applyNumberFormat="1" applyFont="1" applyBorder="1" applyAlignment="1">
      <alignment/>
    </xf>
    <xf numFmtId="213" fontId="4" fillId="24" borderId="52" xfId="63" applyNumberFormat="1" applyFont="1" applyFill="1" applyBorder="1" applyAlignment="1">
      <alignment/>
    </xf>
    <xf numFmtId="213" fontId="1" fillId="0" borderId="53" xfId="63" applyNumberFormat="1" applyFont="1" applyBorder="1" applyAlignment="1">
      <alignment/>
    </xf>
    <xf numFmtId="213" fontId="1" fillId="0" borderId="51" xfId="63" applyNumberFormat="1" applyFont="1" applyBorder="1" applyAlignment="1">
      <alignment/>
    </xf>
    <xf numFmtId="213" fontId="1" fillId="0" borderId="54" xfId="63" applyNumberFormat="1" applyFont="1" applyBorder="1" applyAlignment="1">
      <alignment/>
    </xf>
    <xf numFmtId="0" fontId="1" fillId="0" borderId="31" xfId="0" applyFont="1" applyBorder="1" applyAlignment="1">
      <alignment horizontal="center"/>
    </xf>
    <xf numFmtId="213" fontId="4" fillId="24" borderId="55" xfId="63" applyNumberFormat="1" applyFont="1" applyFill="1" applyBorder="1" applyAlignment="1">
      <alignment/>
    </xf>
    <xf numFmtId="213" fontId="4" fillId="24" borderId="56" xfId="63" applyNumberFormat="1" applyFont="1" applyFill="1" applyBorder="1" applyAlignment="1">
      <alignment/>
    </xf>
    <xf numFmtId="215" fontId="1" fillId="0" borderId="18" xfId="0" applyNumberFormat="1" applyFont="1" applyBorder="1" applyAlignment="1">
      <alignment/>
    </xf>
    <xf numFmtId="215" fontId="4" fillId="24" borderId="57" xfId="0" applyNumberFormat="1" applyFont="1" applyFill="1" applyBorder="1" applyAlignment="1">
      <alignment/>
    </xf>
    <xf numFmtId="213" fontId="4" fillId="25" borderId="58" xfId="63" applyNumberFormat="1" applyFont="1" applyFill="1" applyBorder="1" applyAlignment="1" applyProtection="1">
      <alignment vertical="center"/>
      <protection/>
    </xf>
    <xf numFmtId="213" fontId="1" fillId="0" borderId="41" xfId="63" applyNumberFormat="1" applyFont="1" applyFill="1" applyBorder="1" applyAlignment="1">
      <alignment/>
    </xf>
    <xf numFmtId="213" fontId="1" fillId="0" borderId="0" xfId="63" applyNumberFormat="1" applyFont="1" applyFill="1" applyBorder="1" applyAlignment="1">
      <alignment/>
    </xf>
    <xf numFmtId="213" fontId="4" fillId="24" borderId="59" xfId="63" applyNumberFormat="1" applyFont="1" applyFill="1" applyBorder="1" applyAlignment="1">
      <alignment/>
    </xf>
    <xf numFmtId="213" fontId="1" fillId="0" borderId="60" xfId="63" applyNumberFormat="1" applyFont="1" applyBorder="1" applyAlignment="1">
      <alignment/>
    </xf>
    <xf numFmtId="213" fontId="4" fillId="25" borderId="61" xfId="63" applyNumberFormat="1" applyFont="1" applyFill="1" applyBorder="1" applyAlignment="1" applyProtection="1">
      <alignment vertical="center"/>
      <protection/>
    </xf>
    <xf numFmtId="213" fontId="1" fillId="0" borderId="15" xfId="63" applyNumberFormat="1" applyFont="1" applyFill="1" applyBorder="1" applyAlignment="1">
      <alignment/>
    </xf>
    <xf numFmtId="213" fontId="1" fillId="0" borderId="62" xfId="63" applyNumberFormat="1" applyFont="1" applyBorder="1" applyAlignment="1">
      <alignment/>
    </xf>
    <xf numFmtId="213" fontId="1" fillId="0" borderId="63" xfId="63" applyNumberFormat="1" applyFont="1" applyBorder="1" applyAlignment="1">
      <alignment/>
    </xf>
    <xf numFmtId="213" fontId="4" fillId="24" borderId="64" xfId="63" applyNumberFormat="1" applyFont="1" applyFill="1" applyBorder="1" applyAlignment="1">
      <alignment/>
    </xf>
    <xf numFmtId="213" fontId="4" fillId="24" borderId="57" xfId="63" applyNumberFormat="1" applyFont="1" applyFill="1" applyBorder="1" applyAlignment="1">
      <alignment/>
    </xf>
    <xf numFmtId="215" fontId="4" fillId="24" borderId="11" xfId="0" applyNumberFormat="1" applyFont="1" applyFill="1" applyBorder="1" applyAlignment="1">
      <alignment/>
    </xf>
    <xf numFmtId="213" fontId="1" fillId="0" borderId="12" xfId="63" applyNumberFormat="1" applyFont="1" applyBorder="1" applyAlignment="1">
      <alignment/>
    </xf>
    <xf numFmtId="213" fontId="1" fillId="0" borderId="20" xfId="0" applyNumberFormat="1" applyFont="1" applyBorder="1" applyAlignment="1">
      <alignment/>
    </xf>
    <xf numFmtId="213" fontId="4" fillId="24" borderId="11" xfId="0" applyNumberFormat="1" applyFont="1" applyFill="1" applyBorder="1" applyAlignment="1">
      <alignment/>
    </xf>
    <xf numFmtId="213" fontId="4" fillId="25" borderId="65" xfId="63" applyNumberFormat="1" applyFont="1" applyFill="1" applyBorder="1" applyAlignment="1" applyProtection="1">
      <alignment vertical="center"/>
      <protection/>
    </xf>
    <xf numFmtId="213" fontId="4" fillId="25" borderId="11" xfId="63" applyNumberFormat="1" applyFont="1" applyFill="1" applyBorder="1" applyAlignment="1" applyProtection="1">
      <alignment vertical="center"/>
      <protection/>
    </xf>
    <xf numFmtId="213" fontId="1" fillId="0" borderId="18" xfId="63" applyNumberFormat="1" applyFont="1" applyBorder="1" applyAlignment="1">
      <alignment/>
    </xf>
    <xf numFmtId="213" fontId="1" fillId="0" borderId="19" xfId="63" applyNumberFormat="1" applyFont="1" applyBorder="1" applyAlignment="1">
      <alignment/>
    </xf>
    <xf numFmtId="213" fontId="4" fillId="25" borderId="66" xfId="63" applyNumberFormat="1" applyFont="1" applyFill="1" applyBorder="1" applyAlignment="1" applyProtection="1">
      <alignment vertical="center"/>
      <protection/>
    </xf>
    <xf numFmtId="213" fontId="4" fillId="25" borderId="67" xfId="63" applyNumberFormat="1" applyFont="1" applyFill="1" applyBorder="1" applyAlignment="1" applyProtection="1">
      <alignment vertical="center"/>
      <protection/>
    </xf>
    <xf numFmtId="213" fontId="4" fillId="25" borderId="0" xfId="63" applyNumberFormat="1" applyFont="1" applyFill="1" applyBorder="1" applyAlignment="1" applyProtection="1">
      <alignment vertical="center"/>
      <protection/>
    </xf>
    <xf numFmtId="215" fontId="1" fillId="0" borderId="12" xfId="0" applyNumberFormat="1" applyFont="1" applyBorder="1" applyAlignment="1">
      <alignment/>
    </xf>
    <xf numFmtId="213" fontId="1" fillId="27" borderId="20" xfId="63" applyNumberFormat="1" applyFont="1" applyFill="1" applyBorder="1" applyAlignment="1">
      <alignment/>
    </xf>
    <xf numFmtId="213" fontId="1" fillId="27" borderId="15" xfId="63" applyNumberFormat="1" applyFont="1" applyFill="1" applyBorder="1" applyAlignment="1">
      <alignment/>
    </xf>
    <xf numFmtId="213" fontId="4" fillId="25" borderId="68" xfId="63" applyNumberFormat="1" applyFont="1" applyFill="1" applyBorder="1" applyAlignment="1" applyProtection="1">
      <alignment vertical="center"/>
      <protection/>
    </xf>
    <xf numFmtId="213" fontId="4" fillId="25" borderId="69" xfId="63" applyNumberFormat="1" applyFont="1" applyFill="1" applyBorder="1" applyAlignment="1" applyProtection="1">
      <alignment vertical="center"/>
      <protection/>
    </xf>
    <xf numFmtId="213" fontId="4" fillId="25" borderId="70" xfId="63" applyNumberFormat="1" applyFont="1" applyFill="1" applyBorder="1" applyAlignment="1" applyProtection="1">
      <alignment vertical="center"/>
      <protection/>
    </xf>
    <xf numFmtId="213" fontId="4" fillId="25" borderId="71" xfId="63" applyNumberFormat="1" applyFont="1" applyFill="1" applyBorder="1" applyAlignment="1" applyProtection="1">
      <alignment vertical="center"/>
      <protection/>
    </xf>
    <xf numFmtId="213" fontId="4" fillId="25" borderId="72" xfId="63" applyNumberFormat="1" applyFont="1" applyFill="1" applyBorder="1" applyAlignment="1" applyProtection="1">
      <alignment vertical="center"/>
      <protection/>
    </xf>
    <xf numFmtId="213" fontId="1" fillId="0" borderId="73" xfId="63" applyNumberFormat="1" applyFont="1" applyBorder="1" applyAlignment="1">
      <alignment/>
    </xf>
    <xf numFmtId="213" fontId="4" fillId="25" borderId="73" xfId="63" applyNumberFormat="1" applyFont="1" applyFill="1" applyBorder="1" applyAlignment="1" applyProtection="1">
      <alignment vertical="center"/>
      <protection/>
    </xf>
    <xf numFmtId="213" fontId="4" fillId="24" borderId="74" xfId="63" applyNumberFormat="1" applyFont="1" applyFill="1" applyBorder="1" applyAlignment="1">
      <alignment/>
    </xf>
    <xf numFmtId="213" fontId="4" fillId="24" borderId="75" xfId="63" applyNumberFormat="1" applyFont="1" applyFill="1" applyBorder="1" applyAlignment="1">
      <alignment/>
    </xf>
    <xf numFmtId="213" fontId="4" fillId="24" borderId="44" xfId="63" applyNumberFormat="1" applyFont="1" applyFill="1" applyBorder="1" applyAlignment="1">
      <alignment/>
    </xf>
    <xf numFmtId="213" fontId="4" fillId="24" borderId="27" xfId="63" applyNumberFormat="1" applyFont="1" applyFill="1" applyBorder="1" applyAlignment="1">
      <alignment/>
    </xf>
    <xf numFmtId="213" fontId="4" fillId="24" borderId="76" xfId="63" applyNumberFormat="1" applyFont="1" applyFill="1" applyBorder="1" applyAlignment="1">
      <alignment/>
    </xf>
    <xf numFmtId="213" fontId="1" fillId="0" borderId="77" xfId="63" applyNumberFormat="1" applyFont="1" applyBorder="1" applyAlignment="1">
      <alignment/>
    </xf>
    <xf numFmtId="213" fontId="4" fillId="24" borderId="17" xfId="63" applyNumberFormat="1" applyFont="1" applyFill="1" applyBorder="1" applyAlignment="1">
      <alignment/>
    </xf>
    <xf numFmtId="213" fontId="4" fillId="27" borderId="20" xfId="63" applyNumberFormat="1" applyFont="1" applyFill="1" applyBorder="1" applyAlignment="1">
      <alignment/>
    </xf>
    <xf numFmtId="213" fontId="1" fillId="0" borderId="78" xfId="63" applyNumberFormat="1" applyFont="1" applyBorder="1" applyAlignment="1">
      <alignment/>
    </xf>
    <xf numFmtId="213" fontId="4" fillId="24" borderId="79" xfId="63" applyNumberFormat="1" applyFont="1" applyFill="1" applyBorder="1" applyAlignment="1">
      <alignment/>
    </xf>
    <xf numFmtId="0" fontId="5" fillId="0" borderId="12" xfId="0" applyFont="1" applyBorder="1" applyAlignment="1">
      <alignment horizontal="center"/>
    </xf>
    <xf numFmtId="213" fontId="1" fillId="0" borderId="80" xfId="63" applyNumberFormat="1" applyFont="1" applyBorder="1" applyAlignment="1">
      <alignment/>
    </xf>
    <xf numFmtId="213" fontId="1" fillId="0" borderId="81" xfId="63" applyNumberFormat="1" applyFont="1" applyBorder="1" applyAlignment="1">
      <alignment/>
    </xf>
    <xf numFmtId="43" fontId="1" fillId="27" borderId="11" xfId="63" applyFont="1" applyFill="1" applyBorder="1" applyAlignment="1">
      <alignment/>
    </xf>
    <xf numFmtId="43" fontId="1" fillId="27" borderId="10" xfId="63" applyFont="1" applyFill="1" applyBorder="1" applyAlignment="1">
      <alignment/>
    </xf>
    <xf numFmtId="213" fontId="4" fillId="24" borderId="57" xfId="0" applyNumberFormat="1" applyFont="1" applyFill="1" applyBorder="1" applyAlignment="1">
      <alignment/>
    </xf>
    <xf numFmtId="213" fontId="4" fillId="24" borderId="23" xfId="0" applyNumberFormat="1" applyFont="1" applyFill="1" applyBorder="1" applyAlignment="1">
      <alignment/>
    </xf>
    <xf numFmtId="215" fontId="1" fillId="0" borderId="20" xfId="0" applyNumberFormat="1" applyFont="1" applyFill="1" applyBorder="1" applyAlignment="1">
      <alignment/>
    </xf>
    <xf numFmtId="215" fontId="1" fillId="0" borderId="21" xfId="0" applyNumberFormat="1" applyFont="1" applyFill="1" applyBorder="1" applyAlignment="1">
      <alignment/>
    </xf>
    <xf numFmtId="215" fontId="4" fillId="24" borderId="32" xfId="0" applyNumberFormat="1" applyFont="1" applyFill="1" applyBorder="1" applyAlignment="1">
      <alignment/>
    </xf>
    <xf numFmtId="213" fontId="8" fillId="0" borderId="0" xfId="63" applyNumberFormat="1" applyFont="1" applyBorder="1" applyAlignment="1">
      <alignment/>
    </xf>
    <xf numFmtId="213" fontId="8" fillId="0" borderId="11" xfId="63" applyNumberFormat="1" applyFont="1" applyBorder="1" applyAlignment="1">
      <alignment/>
    </xf>
    <xf numFmtId="213" fontId="9" fillId="24" borderId="0" xfId="63" applyNumberFormat="1" applyFont="1" applyFill="1" applyBorder="1" applyAlignment="1">
      <alignment/>
    </xf>
    <xf numFmtId="213" fontId="8" fillId="0" borderId="20" xfId="63" applyNumberFormat="1" applyFont="1" applyBorder="1" applyAlignment="1">
      <alignment/>
    </xf>
    <xf numFmtId="213" fontId="9" fillId="24" borderId="31" xfId="63" applyNumberFormat="1" applyFont="1" applyFill="1" applyBorder="1" applyAlignment="1">
      <alignment/>
    </xf>
    <xf numFmtId="213" fontId="8" fillId="0" borderId="16" xfId="63" applyNumberFormat="1" applyFont="1" applyBorder="1" applyAlignment="1">
      <alignment/>
    </xf>
    <xf numFmtId="43" fontId="4" fillId="24" borderId="24" xfId="63" applyFont="1" applyFill="1" applyBorder="1" applyAlignment="1">
      <alignment/>
    </xf>
    <xf numFmtId="43" fontId="4" fillId="25" borderId="30" xfId="63" applyFont="1" applyFill="1" applyBorder="1" applyAlignment="1" applyProtection="1">
      <alignment vertical="center"/>
      <protection/>
    </xf>
    <xf numFmtId="213" fontId="1" fillId="0" borderId="82" xfId="63" applyNumberFormat="1" applyFont="1" applyBorder="1" applyAlignment="1">
      <alignment/>
    </xf>
    <xf numFmtId="213" fontId="5" fillId="0" borderId="20" xfId="63" applyNumberFormat="1" applyFont="1" applyBorder="1" applyAlignment="1">
      <alignment horizontal="center"/>
    </xf>
    <xf numFmtId="213" fontId="5" fillId="0" borderId="0" xfId="63" applyNumberFormat="1" applyFont="1" applyBorder="1" applyAlignment="1">
      <alignment horizontal="center"/>
    </xf>
    <xf numFmtId="213" fontId="6" fillId="24" borderId="11" xfId="63" applyNumberFormat="1" applyFont="1" applyFill="1" applyBorder="1" applyAlignment="1">
      <alignment horizontal="center"/>
    </xf>
    <xf numFmtId="213" fontId="5" fillId="0" borderId="11" xfId="63" applyNumberFormat="1" applyFont="1" applyBorder="1" applyAlignment="1">
      <alignment horizontal="center"/>
    </xf>
    <xf numFmtId="213" fontId="6" fillId="24" borderId="15" xfId="63" applyNumberFormat="1" applyFont="1" applyFill="1" applyBorder="1" applyAlignment="1">
      <alignment horizontal="center"/>
    </xf>
    <xf numFmtId="213" fontId="6" fillId="24" borderId="0" xfId="63" applyNumberFormat="1" applyFont="1" applyFill="1" applyBorder="1" applyAlignment="1">
      <alignment horizontal="center"/>
    </xf>
    <xf numFmtId="43" fontId="1" fillId="0" borderId="20" xfId="63" applyFont="1" applyBorder="1" applyAlignment="1">
      <alignment/>
    </xf>
    <xf numFmtId="43" fontId="1" fillId="0" borderId="0" xfId="63" applyFont="1" applyBorder="1" applyAlignment="1">
      <alignment/>
    </xf>
    <xf numFmtId="43" fontId="4" fillId="24" borderId="11" xfId="63" applyFont="1" applyFill="1" applyBorder="1" applyAlignment="1">
      <alignment/>
    </xf>
    <xf numFmtId="43" fontId="4" fillId="24" borderId="15" xfId="63" applyFont="1" applyFill="1" applyBorder="1" applyAlignment="1">
      <alignment/>
    </xf>
    <xf numFmtId="43" fontId="4" fillId="24" borderId="0" xfId="63" applyFont="1" applyFill="1" applyBorder="1" applyAlignment="1">
      <alignment/>
    </xf>
    <xf numFmtId="43" fontId="4" fillId="24" borderId="25" xfId="63" applyFont="1" applyFill="1" applyBorder="1" applyAlignment="1">
      <alignment/>
    </xf>
    <xf numFmtId="43" fontId="4" fillId="24" borderId="26" xfId="63" applyFont="1" applyFill="1" applyBorder="1" applyAlignment="1">
      <alignment/>
    </xf>
    <xf numFmtId="43" fontId="4" fillId="25" borderId="28" xfId="63" applyFont="1" applyFill="1" applyBorder="1" applyAlignment="1" applyProtection="1">
      <alignment vertical="center"/>
      <protection/>
    </xf>
    <xf numFmtId="43" fontId="4" fillId="25" borderId="29" xfId="63" applyFont="1" applyFill="1" applyBorder="1" applyAlignment="1" applyProtection="1">
      <alignment vertical="center"/>
      <protection/>
    </xf>
    <xf numFmtId="43" fontId="4" fillId="25" borderId="42" xfId="63" applyFont="1" applyFill="1" applyBorder="1" applyAlignment="1" applyProtection="1">
      <alignment vertical="center"/>
      <protection/>
    </xf>
    <xf numFmtId="43" fontId="4" fillId="24" borderId="31" xfId="63" applyFont="1" applyFill="1" applyBorder="1" applyAlignment="1">
      <alignment/>
    </xf>
    <xf numFmtId="43" fontId="1" fillId="0" borderId="10" xfId="63" applyFont="1" applyBorder="1" applyAlignment="1">
      <alignment/>
    </xf>
    <xf numFmtId="0" fontId="5" fillId="0" borderId="83" xfId="0" applyFont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213" fontId="4" fillId="24" borderId="20" xfId="63" applyNumberFormat="1" applyFont="1" applyFill="1" applyBorder="1" applyAlignment="1">
      <alignment/>
    </xf>
    <xf numFmtId="0" fontId="1" fillId="0" borderId="36" xfId="0" applyFont="1" applyBorder="1" applyAlignment="1">
      <alignment horizontal="center"/>
    </xf>
    <xf numFmtId="37" fontId="4" fillId="25" borderId="84" xfId="0" applyNumberFormat="1" applyFont="1" applyFill="1" applyBorder="1" applyAlignment="1" applyProtection="1">
      <alignment horizontal="center" vertical="center"/>
      <protection/>
    </xf>
    <xf numFmtId="213" fontId="1" fillId="0" borderId="13" xfId="63" applyNumberFormat="1" applyFont="1" applyBorder="1" applyAlignment="1">
      <alignment/>
    </xf>
    <xf numFmtId="213" fontId="1" fillId="0" borderId="85" xfId="63" applyNumberFormat="1" applyFont="1" applyBorder="1" applyAlignment="1">
      <alignment/>
    </xf>
    <xf numFmtId="0" fontId="5" fillId="0" borderId="31" xfId="0" applyFont="1" applyBorder="1" applyAlignment="1">
      <alignment horizontal="center"/>
    </xf>
    <xf numFmtId="213" fontId="1" fillId="0" borderId="0" xfId="0" applyNumberFormat="1" applyFont="1" applyAlignment="1">
      <alignment horizontal="right"/>
    </xf>
    <xf numFmtId="213" fontId="1" fillId="0" borderId="86" xfId="63" applyNumberFormat="1" applyFont="1" applyBorder="1" applyAlignment="1">
      <alignment/>
    </xf>
    <xf numFmtId="213" fontId="4" fillId="24" borderId="87" xfId="63" applyNumberFormat="1" applyFont="1" applyFill="1" applyBorder="1" applyAlignment="1">
      <alignment/>
    </xf>
    <xf numFmtId="213" fontId="4" fillId="25" borderId="74" xfId="63" applyNumberFormat="1" applyFont="1" applyFill="1" applyBorder="1" applyAlignment="1" applyProtection="1">
      <alignment vertical="center"/>
      <protection/>
    </xf>
    <xf numFmtId="213" fontId="4" fillId="24" borderId="28" xfId="63" applyNumberFormat="1" applyFont="1" applyFill="1" applyBorder="1" applyAlignment="1">
      <alignment/>
    </xf>
    <xf numFmtId="0" fontId="1" fillId="0" borderId="0" xfId="0" applyFont="1" applyFill="1" applyAlignment="1">
      <alignment/>
    </xf>
    <xf numFmtId="213" fontId="4" fillId="25" borderId="15" xfId="63" applyNumberFormat="1" applyFont="1" applyFill="1" applyBorder="1" applyAlignment="1" applyProtection="1">
      <alignment vertical="center"/>
      <protection/>
    </xf>
    <xf numFmtId="213" fontId="1" fillId="27" borderId="62" xfId="63" applyNumberFormat="1" applyFont="1" applyFill="1" applyBorder="1" applyAlignment="1">
      <alignment/>
    </xf>
    <xf numFmtId="213" fontId="1" fillId="27" borderId="88" xfId="63" applyNumberFormat="1" applyFont="1" applyFill="1" applyBorder="1" applyAlignment="1">
      <alignment/>
    </xf>
    <xf numFmtId="213" fontId="4" fillId="24" borderId="73" xfId="63" applyNumberFormat="1" applyFont="1" applyFill="1" applyBorder="1" applyAlignment="1">
      <alignment/>
    </xf>
    <xf numFmtId="213" fontId="1" fillId="27" borderId="73" xfId="63" applyNumberFormat="1" applyFont="1" applyFill="1" applyBorder="1" applyAlignment="1">
      <alignment/>
    </xf>
    <xf numFmtId="213" fontId="4" fillId="25" borderId="50" xfId="63" applyNumberFormat="1" applyFont="1" applyFill="1" applyBorder="1" applyAlignment="1" applyProtection="1">
      <alignment vertical="center"/>
      <protection/>
    </xf>
    <xf numFmtId="213" fontId="4" fillId="25" borderId="34" xfId="63" applyNumberFormat="1" applyFont="1" applyFill="1" applyBorder="1" applyAlignment="1" applyProtection="1">
      <alignment vertical="center"/>
      <protection/>
    </xf>
    <xf numFmtId="213" fontId="1" fillId="27" borderId="50" xfId="63" applyNumberFormat="1" applyFont="1" applyFill="1" applyBorder="1" applyAlignment="1">
      <alignment/>
    </xf>
    <xf numFmtId="213" fontId="1" fillId="27" borderId="86" xfId="63" applyNumberFormat="1" applyFont="1" applyFill="1" applyBorder="1" applyAlignment="1">
      <alignment/>
    </xf>
    <xf numFmtId="213" fontId="4" fillId="25" borderId="89" xfId="63" applyNumberFormat="1" applyFont="1" applyFill="1" applyBorder="1" applyAlignment="1" applyProtection="1">
      <alignment vertical="center"/>
      <protection/>
    </xf>
    <xf numFmtId="213" fontId="4" fillId="25" borderId="90" xfId="63" applyNumberFormat="1" applyFont="1" applyFill="1" applyBorder="1" applyAlignment="1" applyProtection="1">
      <alignment vertical="center"/>
      <protection/>
    </xf>
    <xf numFmtId="213" fontId="4" fillId="25" borderId="91" xfId="63" applyNumberFormat="1" applyFont="1" applyFill="1" applyBorder="1" applyAlignment="1" applyProtection="1">
      <alignment vertical="center"/>
      <protection/>
    </xf>
    <xf numFmtId="213" fontId="1" fillId="0" borderId="92" xfId="63" applyNumberFormat="1" applyFont="1" applyBorder="1" applyAlignment="1">
      <alignment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215" fontId="4" fillId="0" borderId="0" xfId="0" applyNumberFormat="1" applyFont="1" applyFill="1" applyBorder="1" applyAlignment="1">
      <alignment/>
    </xf>
    <xf numFmtId="213" fontId="4" fillId="0" borderId="0" xfId="63" applyNumberFormat="1" applyFont="1" applyFill="1" applyBorder="1" applyAlignment="1">
      <alignment/>
    </xf>
    <xf numFmtId="213" fontId="1" fillId="0" borderId="0" xfId="0" applyNumberFormat="1" applyFont="1" applyFill="1" applyBorder="1" applyAlignment="1">
      <alignment/>
    </xf>
    <xf numFmtId="43" fontId="1" fillId="0" borderId="78" xfId="63" applyFont="1" applyBorder="1" applyAlignment="1">
      <alignment/>
    </xf>
    <xf numFmtId="213" fontId="1" fillId="0" borderId="34" xfId="63" applyNumberFormat="1" applyFont="1" applyBorder="1" applyAlignment="1">
      <alignment/>
    </xf>
    <xf numFmtId="213" fontId="4" fillId="24" borderId="23" xfId="63" applyNumberFormat="1" applyFont="1" applyFill="1" applyBorder="1" applyAlignment="1">
      <alignment/>
    </xf>
    <xf numFmtId="43" fontId="1" fillId="0" borderId="14" xfId="63" applyFont="1" applyBorder="1" applyAlignment="1">
      <alignment horizontal="center"/>
    </xf>
    <xf numFmtId="43" fontId="1" fillId="0" borderId="15" xfId="63" applyFont="1" applyBorder="1" applyAlignment="1">
      <alignment horizontal="center"/>
    </xf>
    <xf numFmtId="43" fontId="1" fillId="0" borderId="18" xfId="63" applyFont="1" applyBorder="1" applyAlignment="1">
      <alignment/>
    </xf>
    <xf numFmtId="43" fontId="1" fillId="0" borderId="0" xfId="63" applyFont="1" applyAlignment="1">
      <alignment horizontal="right"/>
    </xf>
    <xf numFmtId="43" fontId="1" fillId="27" borderId="0" xfId="63" applyFont="1" applyFill="1" applyAlignment="1">
      <alignment/>
    </xf>
    <xf numFmtId="43" fontId="1" fillId="0" borderId="15" xfId="63" applyFont="1" applyBorder="1" applyAlignment="1">
      <alignment/>
    </xf>
    <xf numFmtId="43" fontId="2" fillId="0" borderId="0" xfId="63" applyFont="1" applyAlignment="1">
      <alignment horizontal="center"/>
    </xf>
    <xf numFmtId="43" fontId="4" fillId="24" borderId="23" xfId="63" applyFont="1" applyFill="1" applyBorder="1" applyAlignment="1">
      <alignment vertical="center"/>
    </xf>
    <xf numFmtId="43" fontId="1" fillId="0" borderId="0" xfId="63" applyFont="1" applyFill="1" applyBorder="1" applyAlignment="1">
      <alignment/>
    </xf>
    <xf numFmtId="43" fontId="0" fillId="0" borderId="0" xfId="63" applyFont="1" applyFill="1" applyBorder="1" applyAlignment="1">
      <alignment vertical="center"/>
    </xf>
    <xf numFmtId="43" fontId="0" fillId="0" borderId="0" xfId="63" applyFont="1" applyFill="1" applyBorder="1" applyAlignment="1">
      <alignment/>
    </xf>
    <xf numFmtId="43" fontId="0" fillId="0" borderId="0" xfId="63" applyFont="1" applyAlignment="1">
      <alignment/>
    </xf>
    <xf numFmtId="213" fontId="1" fillId="0" borderId="11" xfId="42" applyNumberFormat="1" applyFont="1" applyBorder="1" applyAlignment="1">
      <alignment/>
    </xf>
    <xf numFmtId="213" fontId="4" fillId="25" borderId="84" xfId="63" applyNumberFormat="1" applyFont="1" applyFill="1" applyBorder="1" applyAlignment="1" applyProtection="1">
      <alignment vertical="center"/>
      <protection/>
    </xf>
    <xf numFmtId="213" fontId="1" fillId="0" borderId="93" xfId="42" applyNumberFormat="1" applyFont="1" applyBorder="1" applyAlignment="1">
      <alignment/>
    </xf>
    <xf numFmtId="213" fontId="4" fillId="24" borderId="94" xfId="63" applyNumberFormat="1" applyFont="1" applyFill="1" applyBorder="1" applyAlignment="1">
      <alignment/>
    </xf>
    <xf numFmtId="213" fontId="4" fillId="24" borderId="95" xfId="63" applyNumberFormat="1" applyFont="1" applyFill="1" applyBorder="1" applyAlignment="1">
      <alignment/>
    </xf>
    <xf numFmtId="2" fontId="1" fillId="0" borderId="11" xfId="63" applyNumberFormat="1" applyFont="1" applyBorder="1" applyAlignment="1">
      <alignment vertical="top"/>
    </xf>
    <xf numFmtId="2" fontId="4" fillId="24" borderId="23" xfId="63" applyNumberFormat="1" applyFont="1" applyFill="1" applyBorder="1" applyAlignment="1">
      <alignment vertical="top"/>
    </xf>
    <xf numFmtId="2" fontId="4" fillId="25" borderId="27" xfId="63" applyNumberFormat="1" applyFont="1" applyFill="1" applyBorder="1" applyAlignment="1" applyProtection="1">
      <alignment vertical="top"/>
      <protection/>
    </xf>
    <xf numFmtId="227" fontId="1" fillId="0" borderId="11" xfId="63" applyNumberFormat="1" applyFont="1" applyBorder="1" applyAlignment="1">
      <alignment/>
    </xf>
    <xf numFmtId="227" fontId="4" fillId="24" borderId="23" xfId="63" applyNumberFormat="1" applyFont="1" applyFill="1" applyBorder="1" applyAlignment="1">
      <alignment/>
    </xf>
    <xf numFmtId="227" fontId="4" fillId="25" borderId="27" xfId="63" applyNumberFormat="1" applyFont="1" applyFill="1" applyBorder="1" applyAlignment="1" applyProtection="1">
      <alignment vertical="center"/>
      <protection/>
    </xf>
    <xf numFmtId="227" fontId="4" fillId="24" borderId="10" xfId="63" applyNumberFormat="1" applyFont="1" applyFill="1" applyBorder="1" applyAlignment="1">
      <alignment/>
    </xf>
    <xf numFmtId="227" fontId="4" fillId="24" borderId="16" xfId="63" applyNumberFormat="1" applyFont="1" applyFill="1" applyBorder="1" applyAlignment="1">
      <alignment/>
    </xf>
    <xf numFmtId="227" fontId="4" fillId="24" borderId="11" xfId="63" applyNumberFormat="1" applyFont="1" applyFill="1" applyBorder="1" applyAlignment="1">
      <alignment/>
    </xf>
    <xf numFmtId="227" fontId="4" fillId="25" borderId="30" xfId="63" applyNumberFormat="1" applyFont="1" applyFill="1" applyBorder="1" applyAlignment="1" applyProtection="1">
      <alignment vertical="center"/>
      <protection/>
    </xf>
    <xf numFmtId="227" fontId="1" fillId="0" borderId="16" xfId="63" applyNumberFormat="1" applyFont="1" applyBorder="1" applyAlignment="1">
      <alignment/>
    </xf>
    <xf numFmtId="227" fontId="1" fillId="0" borderId="11" xfId="63" applyNumberFormat="1" applyFont="1" applyFill="1" applyBorder="1" applyAlignment="1">
      <alignment/>
    </xf>
    <xf numFmtId="227" fontId="1" fillId="27" borderId="11" xfId="63" applyNumberFormat="1" applyFont="1" applyFill="1" applyBorder="1" applyAlignment="1">
      <alignment/>
    </xf>
    <xf numFmtId="227" fontId="1" fillId="27" borderId="16" xfId="63" applyNumberFormat="1" applyFont="1" applyFill="1" applyBorder="1" applyAlignment="1">
      <alignment/>
    </xf>
    <xf numFmtId="227" fontId="1" fillId="27" borderId="96" xfId="63" applyNumberFormat="1" applyFont="1" applyFill="1" applyBorder="1" applyAlignment="1">
      <alignment/>
    </xf>
    <xf numFmtId="227" fontId="1" fillId="27" borderId="94" xfId="63" applyNumberFormat="1" applyFont="1" applyFill="1" applyBorder="1" applyAlignment="1">
      <alignment/>
    </xf>
    <xf numFmtId="227" fontId="1" fillId="0" borderId="94" xfId="63" applyNumberFormat="1" applyFont="1" applyBorder="1" applyAlignment="1">
      <alignment/>
    </xf>
    <xf numFmtId="227" fontId="1" fillId="0" borderId="96" xfId="63" applyNumberFormat="1" applyFont="1" applyBorder="1" applyAlignment="1">
      <alignment/>
    </xf>
    <xf numFmtId="227" fontId="1" fillId="0" borderId="97" xfId="63" applyNumberFormat="1" applyFont="1" applyBorder="1" applyAlignment="1">
      <alignment/>
    </xf>
    <xf numFmtId="227" fontId="4" fillId="24" borderId="97" xfId="63" applyNumberFormat="1" applyFont="1" applyFill="1" applyBorder="1" applyAlignment="1">
      <alignment/>
    </xf>
    <xf numFmtId="227" fontId="1" fillId="27" borderId="10" xfId="63" applyNumberFormat="1" applyFont="1" applyFill="1" applyBorder="1" applyAlignment="1">
      <alignment/>
    </xf>
    <xf numFmtId="227" fontId="1" fillId="28" borderId="79" xfId="63" applyNumberFormat="1" applyFont="1" applyFill="1" applyBorder="1" applyAlignment="1" applyProtection="1">
      <alignment vertical="center"/>
      <protection/>
    </xf>
    <xf numFmtId="227" fontId="1" fillId="0" borderId="15" xfId="63" applyNumberFormat="1" applyFont="1" applyBorder="1" applyAlignment="1">
      <alignment/>
    </xf>
    <xf numFmtId="227" fontId="4" fillId="25" borderId="45" xfId="63" applyNumberFormat="1" applyFont="1" applyFill="1" applyBorder="1" applyAlignment="1" applyProtection="1">
      <alignment vertical="center"/>
      <protection/>
    </xf>
    <xf numFmtId="227" fontId="4" fillId="0" borderId="0" xfId="63" applyNumberFormat="1" applyFont="1" applyFill="1" applyBorder="1" applyAlignment="1">
      <alignment/>
    </xf>
    <xf numFmtId="2" fontId="4" fillId="0" borderId="0" xfId="63" applyNumberFormat="1" applyFont="1" applyFill="1" applyBorder="1" applyAlignment="1">
      <alignment vertical="top"/>
    </xf>
    <xf numFmtId="213" fontId="4" fillId="25" borderId="98" xfId="63" applyNumberFormat="1" applyFont="1" applyFill="1" applyBorder="1" applyAlignment="1" applyProtection="1">
      <alignment vertical="center"/>
      <protection/>
    </xf>
    <xf numFmtId="227" fontId="1" fillId="0" borderId="10" xfId="63" applyNumberFormat="1" applyFont="1" applyBorder="1" applyAlignment="1">
      <alignment/>
    </xf>
    <xf numFmtId="213" fontId="1" fillId="0" borderId="99" xfId="63" applyNumberFormat="1" applyFont="1" applyBorder="1" applyAlignment="1">
      <alignment/>
    </xf>
    <xf numFmtId="213" fontId="1" fillId="0" borderId="100" xfId="63" applyNumberFormat="1" applyFont="1" applyBorder="1" applyAlignment="1">
      <alignment/>
    </xf>
    <xf numFmtId="43" fontId="4" fillId="24" borderId="49" xfId="63" applyFont="1" applyFill="1" applyBorder="1" applyAlignment="1">
      <alignment/>
    </xf>
    <xf numFmtId="43" fontId="1" fillId="0" borderId="0" xfId="63" applyFont="1" applyFill="1" applyBorder="1" applyAlignment="1">
      <alignment vertical="center"/>
    </xf>
    <xf numFmtId="43" fontId="1" fillId="0" borderId="11" xfId="63" applyFont="1" applyBorder="1" applyAlignment="1">
      <alignment horizontal="center"/>
    </xf>
    <xf numFmtId="43" fontId="4" fillId="24" borderId="23" xfId="63" applyFont="1" applyFill="1" applyBorder="1" applyAlignment="1">
      <alignment horizontal="center"/>
    </xf>
    <xf numFmtId="43" fontId="1" fillId="0" borderId="97" xfId="63" applyFont="1" applyBorder="1" applyAlignment="1">
      <alignment/>
    </xf>
    <xf numFmtId="213" fontId="1" fillId="0" borderId="11" xfId="63" applyNumberFormat="1" applyFont="1" applyBorder="1" applyAlignment="1">
      <alignment horizontal="right"/>
    </xf>
    <xf numFmtId="43" fontId="1" fillId="27" borderId="96" xfId="63" applyFont="1" applyFill="1" applyBorder="1" applyAlignment="1">
      <alignment/>
    </xf>
    <xf numFmtId="43" fontId="1" fillId="27" borderId="94" xfId="63" applyFont="1" applyFill="1" applyBorder="1" applyAlignment="1">
      <alignment/>
    </xf>
    <xf numFmtId="213" fontId="1" fillId="26" borderId="81" xfId="63" applyNumberFormat="1" applyFont="1" applyFill="1" applyBorder="1" applyAlignment="1" applyProtection="1">
      <alignment vertical="center"/>
      <protection/>
    </xf>
    <xf numFmtId="213" fontId="1" fillId="26" borderId="64" xfId="63" applyNumberFormat="1" applyFont="1" applyFill="1" applyBorder="1" applyAlignment="1" applyProtection="1">
      <alignment vertical="center"/>
      <protection/>
    </xf>
    <xf numFmtId="43" fontId="1" fillId="0" borderId="94" xfId="63" applyFont="1" applyBorder="1" applyAlignment="1">
      <alignment/>
    </xf>
    <xf numFmtId="227" fontId="1" fillId="0" borderId="0" xfId="63" applyNumberFormat="1" applyFont="1" applyAlignment="1">
      <alignment/>
    </xf>
    <xf numFmtId="227" fontId="1" fillId="0" borderId="14" xfId="63" applyNumberFormat="1" applyFont="1" applyBorder="1" applyAlignment="1">
      <alignment horizontal="center"/>
    </xf>
    <xf numFmtId="227" fontId="1" fillId="0" borderId="15" xfId="63" applyNumberFormat="1" applyFont="1" applyBorder="1" applyAlignment="1">
      <alignment horizontal="center"/>
    </xf>
    <xf numFmtId="227" fontId="1" fillId="0" borderId="18" xfId="63" applyNumberFormat="1" applyFont="1" applyBorder="1" applyAlignment="1">
      <alignment/>
    </xf>
    <xf numFmtId="227" fontId="1" fillId="0" borderId="0" xfId="63" applyNumberFormat="1" applyFont="1" applyFill="1" applyBorder="1" applyAlignment="1">
      <alignment/>
    </xf>
    <xf numFmtId="227" fontId="1" fillId="0" borderId="0" xfId="63" applyNumberFormat="1" applyFont="1" applyAlignment="1">
      <alignment horizontal="right"/>
    </xf>
    <xf numFmtId="227" fontId="1" fillId="27" borderId="0" xfId="63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215" fontId="1" fillId="0" borderId="0" xfId="0" applyNumberFormat="1" applyFont="1" applyFill="1" applyBorder="1" applyAlignment="1">
      <alignment/>
    </xf>
    <xf numFmtId="43" fontId="1" fillId="0" borderId="96" xfId="63" applyFont="1" applyBorder="1" applyAlignment="1">
      <alignment/>
    </xf>
    <xf numFmtId="43" fontId="4" fillId="0" borderId="0" xfId="63" applyFont="1" applyFill="1" applyBorder="1" applyAlignment="1">
      <alignment/>
    </xf>
    <xf numFmtId="43" fontId="4" fillId="24" borderId="97" xfId="63" applyFont="1" applyFill="1" applyBorder="1" applyAlignment="1">
      <alignment/>
    </xf>
    <xf numFmtId="227" fontId="4" fillId="24" borderId="47" xfId="63" applyNumberFormat="1" applyFont="1" applyFill="1" applyBorder="1" applyAlignment="1">
      <alignment/>
    </xf>
    <xf numFmtId="227" fontId="1" fillId="0" borderId="11" xfId="63" applyNumberFormat="1" applyFont="1" applyBorder="1" applyAlignment="1">
      <alignment/>
    </xf>
    <xf numFmtId="43" fontId="1" fillId="0" borderId="0" xfId="63" applyFont="1" applyAlignment="1">
      <alignment vertical="center"/>
    </xf>
    <xf numFmtId="43" fontId="1" fillId="0" borderId="0" xfId="63" applyNumberFormat="1" applyFont="1" applyAlignment="1">
      <alignment/>
    </xf>
    <xf numFmtId="43" fontId="1" fillId="0" borderId="0" xfId="63" applyNumberFormat="1" applyFont="1" applyAlignment="1">
      <alignment vertical="center"/>
    </xf>
    <xf numFmtId="227" fontId="4" fillId="0" borderId="0" xfId="63" applyNumberFormat="1" applyFont="1" applyFill="1" applyBorder="1" applyAlignment="1" applyProtection="1">
      <alignment vertical="center"/>
      <protection/>
    </xf>
    <xf numFmtId="213" fontId="1" fillId="0" borderId="0" xfId="0" applyNumberFormat="1" applyFont="1" applyFill="1" applyAlignment="1">
      <alignment/>
    </xf>
    <xf numFmtId="227" fontId="1" fillId="29" borderId="10" xfId="63" applyNumberFormat="1" applyFont="1" applyFill="1" applyBorder="1" applyAlignment="1">
      <alignment/>
    </xf>
    <xf numFmtId="227" fontId="1" fillId="29" borderId="11" xfId="63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24" borderId="26" xfId="0" applyFont="1" applyFill="1" applyBorder="1" applyAlignment="1">
      <alignment horizontal="center"/>
    </xf>
    <xf numFmtId="0" fontId="3" fillId="24" borderId="57" xfId="0" applyFont="1" applyFill="1" applyBorder="1" applyAlignment="1">
      <alignment horizontal="center"/>
    </xf>
    <xf numFmtId="0" fontId="3" fillId="24" borderId="32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101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2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rmal 2" xfId="54"/>
    <cellStyle name="Normal 3" xfId="55"/>
    <cellStyle name="Note" xfId="56"/>
    <cellStyle name="Note 2" xfId="57"/>
    <cellStyle name="Output" xfId="58"/>
    <cellStyle name="Percent 2" xfId="59"/>
    <cellStyle name="Title" xfId="60"/>
    <cellStyle name="Total" xfId="61"/>
    <cellStyle name="Warning Text" xfId="62"/>
    <cellStyle name="Comma" xfId="63"/>
    <cellStyle name="Comma [0]" xfId="64"/>
    <cellStyle name="Currency" xfId="65"/>
    <cellStyle name="Currency [0]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4"/>
  <sheetViews>
    <sheetView zoomScalePageLayoutView="0" workbookViewId="0" topLeftCell="A1">
      <selection activeCell="D10" sqref="D10"/>
    </sheetView>
  </sheetViews>
  <sheetFormatPr defaultColWidth="9.140625" defaultRowHeight="23.25"/>
  <cols>
    <col min="1" max="1" width="9.140625" style="1" customWidth="1"/>
    <col min="2" max="2" width="13.00390625" style="0" customWidth="1"/>
    <col min="3" max="3" width="11.57421875" style="0" customWidth="1"/>
    <col min="4" max="4" width="11.421875" style="0" customWidth="1"/>
    <col min="5" max="5" width="9.8515625" style="0" customWidth="1"/>
    <col min="6" max="6" width="10.8515625" style="0" customWidth="1"/>
    <col min="7" max="7" width="11.140625" style="0" customWidth="1"/>
    <col min="8" max="8" width="11.28125" style="0" customWidth="1"/>
    <col min="9" max="9" width="10.00390625" style="280" bestFit="1" customWidth="1"/>
    <col min="10" max="11" width="9.140625" style="1" customWidth="1"/>
    <col min="12" max="12" width="12.140625" style="1" customWidth="1"/>
    <col min="13" max="15" width="11.8515625" style="1" customWidth="1"/>
    <col min="16" max="16" width="10.421875" style="1" customWidth="1"/>
    <col min="17" max="20" width="11.8515625" style="1" customWidth="1"/>
    <col min="21" max="21" width="10.421875" style="1" customWidth="1"/>
    <col min="22" max="22" width="11.8515625" style="1" customWidth="1"/>
    <col min="23" max="23" width="10.57421875" style="121" customWidth="1"/>
    <col min="24" max="24" width="9.8515625" style="121" bestFit="1" customWidth="1"/>
    <col min="25" max="25" width="7.7109375" style="1" bestFit="1" customWidth="1"/>
    <col min="26" max="26" width="9.140625" style="1" customWidth="1"/>
    <col min="27" max="27" width="9.140625" style="342" customWidth="1"/>
    <col min="28" max="16384" width="9.140625" style="1" customWidth="1"/>
  </cols>
  <sheetData>
    <row r="1" spans="2:9" ht="12.75">
      <c r="B1" s="1"/>
      <c r="C1" s="1"/>
      <c r="D1" s="1"/>
      <c r="E1" s="1"/>
      <c r="F1" s="1"/>
      <c r="G1" s="1"/>
      <c r="H1" s="1"/>
      <c r="I1" s="121"/>
    </row>
    <row r="2" spans="2:23" ht="12.75">
      <c r="B2" s="348" t="s">
        <v>0</v>
      </c>
      <c r="C2" s="348"/>
      <c r="D2" s="348"/>
      <c r="E2" s="348"/>
      <c r="F2" s="348"/>
      <c r="G2" s="348"/>
      <c r="H2" s="348"/>
      <c r="I2" s="348"/>
      <c r="L2" s="348" t="s">
        <v>1</v>
      </c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</row>
    <row r="3" spans="2:23" ht="15.75">
      <c r="B3" s="349" t="s">
        <v>2</v>
      </c>
      <c r="C3" s="349"/>
      <c r="D3" s="349"/>
      <c r="E3" s="349"/>
      <c r="F3" s="349"/>
      <c r="G3" s="349"/>
      <c r="H3" s="349"/>
      <c r="I3" s="349"/>
      <c r="L3" s="349" t="s">
        <v>3</v>
      </c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</row>
    <row r="4" spans="2:9" ht="13.5" thickBot="1">
      <c r="B4" s="1"/>
      <c r="C4" s="1"/>
      <c r="D4" s="1"/>
      <c r="E4" s="1"/>
      <c r="F4" s="1"/>
      <c r="G4" s="1"/>
      <c r="H4" s="1"/>
      <c r="I4" s="121"/>
    </row>
    <row r="5" spans="2:23" ht="17.25" thickBot="1" thickTop="1">
      <c r="B5" s="3"/>
      <c r="C5" s="356" t="s">
        <v>67</v>
      </c>
      <c r="D5" s="357"/>
      <c r="E5" s="358"/>
      <c r="F5" s="359" t="s">
        <v>68</v>
      </c>
      <c r="G5" s="360"/>
      <c r="H5" s="361"/>
      <c r="I5" s="269" t="s">
        <v>4</v>
      </c>
      <c r="L5" s="3"/>
      <c r="M5" s="350" t="s">
        <v>67</v>
      </c>
      <c r="N5" s="351"/>
      <c r="O5" s="351"/>
      <c r="P5" s="351"/>
      <c r="Q5" s="352"/>
      <c r="R5" s="353" t="s">
        <v>68</v>
      </c>
      <c r="S5" s="354"/>
      <c r="T5" s="354"/>
      <c r="U5" s="354"/>
      <c r="V5" s="355"/>
      <c r="W5" s="269" t="s">
        <v>4</v>
      </c>
    </row>
    <row r="6" spans="2:23" ht="13.5" thickTop="1">
      <c r="B6" s="4" t="s">
        <v>5</v>
      </c>
      <c r="C6" s="5"/>
      <c r="D6" s="6"/>
      <c r="E6" s="7"/>
      <c r="F6" s="5"/>
      <c r="G6" s="6"/>
      <c r="H6" s="7"/>
      <c r="I6" s="270" t="s">
        <v>6</v>
      </c>
      <c r="L6" s="4" t="s">
        <v>5</v>
      </c>
      <c r="M6" s="5"/>
      <c r="N6" s="8"/>
      <c r="O6" s="9"/>
      <c r="P6" s="10"/>
      <c r="Q6" s="11"/>
      <c r="R6" s="5"/>
      <c r="S6" s="8"/>
      <c r="T6" s="9"/>
      <c r="U6" s="10"/>
      <c r="V6" s="11"/>
      <c r="W6" s="270" t="s">
        <v>6</v>
      </c>
    </row>
    <row r="7" spans="2:23" ht="13.5" thickBot="1">
      <c r="B7" s="12"/>
      <c r="C7" s="13" t="s">
        <v>7</v>
      </c>
      <c r="D7" s="260" t="s">
        <v>8</v>
      </c>
      <c r="E7" s="14" t="s">
        <v>9</v>
      </c>
      <c r="F7" s="13" t="s">
        <v>7</v>
      </c>
      <c r="G7" s="260" t="s">
        <v>8</v>
      </c>
      <c r="H7" s="14" t="s">
        <v>9</v>
      </c>
      <c r="I7" s="271"/>
      <c r="L7" s="12"/>
      <c r="M7" s="15" t="s">
        <v>10</v>
      </c>
      <c r="N7" s="16" t="s">
        <v>11</v>
      </c>
      <c r="O7" s="17" t="s">
        <v>12</v>
      </c>
      <c r="P7" s="18" t="s">
        <v>13</v>
      </c>
      <c r="Q7" s="19" t="s">
        <v>9</v>
      </c>
      <c r="R7" s="15" t="s">
        <v>10</v>
      </c>
      <c r="S7" s="16" t="s">
        <v>11</v>
      </c>
      <c r="T7" s="17" t="s">
        <v>12</v>
      </c>
      <c r="U7" s="18" t="s">
        <v>13</v>
      </c>
      <c r="V7" s="19" t="s">
        <v>9</v>
      </c>
      <c r="W7" s="271"/>
    </row>
    <row r="8" spans="2:23" ht="6" customHeight="1" thickTop="1">
      <c r="B8" s="4"/>
      <c r="C8" s="20"/>
      <c r="D8" s="21"/>
      <c r="E8" s="22"/>
      <c r="F8" s="20"/>
      <c r="G8" s="21"/>
      <c r="H8" s="22"/>
      <c r="I8" s="274"/>
      <c r="L8" s="4"/>
      <c r="M8" s="23"/>
      <c r="N8" s="24"/>
      <c r="O8" s="25"/>
      <c r="P8" s="26"/>
      <c r="Q8" s="27"/>
      <c r="R8" s="23"/>
      <c r="S8" s="24"/>
      <c r="T8" s="25"/>
      <c r="U8" s="26"/>
      <c r="V8" s="28"/>
      <c r="W8" s="230"/>
    </row>
    <row r="9" spans="2:23" ht="12.75">
      <c r="B9" s="4" t="s">
        <v>14</v>
      </c>
      <c r="C9" s="29">
        <v>7993</v>
      </c>
      <c r="D9" s="30">
        <v>8055</v>
      </c>
      <c r="E9" s="31">
        <f>C9+D9</f>
        <v>16048</v>
      </c>
      <c r="F9" s="29">
        <v>7840</v>
      </c>
      <c r="G9" s="30">
        <v>7876</v>
      </c>
      <c r="H9" s="31">
        <f>+F9+G9</f>
        <v>15716</v>
      </c>
      <c r="I9" s="289">
        <f aca="true" t="shared" si="0" ref="I9:I21">IF(E9=0,0,((H9/E9)-1)*100)</f>
        <v>-2.0687936191425726</v>
      </c>
      <c r="L9" s="4" t="s">
        <v>14</v>
      </c>
      <c r="M9" s="29">
        <v>1174040</v>
      </c>
      <c r="N9" s="30">
        <v>1147329</v>
      </c>
      <c r="O9" s="33">
        <f>M9+N9</f>
        <v>2321369</v>
      </c>
      <c r="P9" s="34">
        <v>135880</v>
      </c>
      <c r="Q9" s="35">
        <f>O9+P9</f>
        <v>2457249</v>
      </c>
      <c r="R9" s="29">
        <v>1318974</v>
      </c>
      <c r="S9" s="36">
        <v>1267479</v>
      </c>
      <c r="T9" s="33">
        <f>R9+S9</f>
        <v>2586453</v>
      </c>
      <c r="U9" s="34">
        <v>128203</v>
      </c>
      <c r="V9" s="31">
        <f>T9+U9</f>
        <v>2714656</v>
      </c>
      <c r="W9" s="289">
        <f aca="true" t="shared" si="1" ref="W9:W21">IF(Q9=0,0,((V9/Q9)-1)*100)</f>
        <v>10.475413765556517</v>
      </c>
    </row>
    <row r="10" spans="2:23" ht="12.75">
      <c r="B10" s="4" t="s">
        <v>15</v>
      </c>
      <c r="C10" s="29">
        <v>6661</v>
      </c>
      <c r="D10" s="30">
        <v>6715</v>
      </c>
      <c r="E10" s="31">
        <f>C10+D10</f>
        <v>13376</v>
      </c>
      <c r="F10" s="29">
        <v>7772</v>
      </c>
      <c r="G10" s="30">
        <v>7818</v>
      </c>
      <c r="H10" s="31">
        <f>+F10+G10</f>
        <v>15590</v>
      </c>
      <c r="I10" s="289">
        <f t="shared" si="0"/>
        <v>16.55203349282297</v>
      </c>
      <c r="L10" s="4" t="s">
        <v>15</v>
      </c>
      <c r="M10" s="29">
        <v>1023014</v>
      </c>
      <c r="N10" s="30">
        <v>966766</v>
      </c>
      <c r="O10" s="33">
        <f>M10+N10</f>
        <v>1989780</v>
      </c>
      <c r="P10" s="34">
        <v>102899</v>
      </c>
      <c r="Q10" s="35">
        <f>O10+P10</f>
        <v>2092679</v>
      </c>
      <c r="R10" s="29">
        <v>1368833</v>
      </c>
      <c r="S10" s="36">
        <v>1308678</v>
      </c>
      <c r="T10" s="33">
        <f>R10+S10</f>
        <v>2677511</v>
      </c>
      <c r="U10" s="34">
        <v>121719</v>
      </c>
      <c r="V10" s="31">
        <f>T10+U10</f>
        <v>2799230</v>
      </c>
      <c r="W10" s="289">
        <f t="shared" si="1"/>
        <v>33.7629899282212</v>
      </c>
    </row>
    <row r="11" spans="2:23" ht="13.5" thickBot="1">
      <c r="B11" s="12" t="s">
        <v>16</v>
      </c>
      <c r="C11" s="37">
        <v>6301</v>
      </c>
      <c r="D11" s="38">
        <v>6351</v>
      </c>
      <c r="E11" s="31">
        <f>C11+D11</f>
        <v>12652</v>
      </c>
      <c r="F11" s="37">
        <v>8171</v>
      </c>
      <c r="G11" s="38">
        <v>8226</v>
      </c>
      <c r="H11" s="31">
        <f>+F11+G11</f>
        <v>16397</v>
      </c>
      <c r="I11" s="289">
        <f t="shared" si="0"/>
        <v>29.600063231109708</v>
      </c>
      <c r="L11" s="12" t="s">
        <v>16</v>
      </c>
      <c r="M11" s="29">
        <v>959031</v>
      </c>
      <c r="N11" s="30">
        <v>797315</v>
      </c>
      <c r="O11" s="33">
        <f>M11+N11</f>
        <v>1756346</v>
      </c>
      <c r="P11" s="34">
        <v>100294</v>
      </c>
      <c r="Q11" s="35">
        <f>O11+P11</f>
        <v>1856640</v>
      </c>
      <c r="R11" s="29">
        <v>1543791</v>
      </c>
      <c r="S11" s="36">
        <v>1404402</v>
      </c>
      <c r="T11" s="33">
        <f>R11+S11</f>
        <v>2948193</v>
      </c>
      <c r="U11" s="34">
        <v>118641</v>
      </c>
      <c r="V11" s="31">
        <f>T11+U11</f>
        <v>3066834</v>
      </c>
      <c r="W11" s="289">
        <f t="shared" si="1"/>
        <v>65.18194157187176</v>
      </c>
    </row>
    <row r="12" spans="2:23" ht="14.25" thickBot="1" thickTop="1">
      <c r="B12" s="39" t="s">
        <v>17</v>
      </c>
      <c r="C12" s="40">
        <f aca="true" t="shared" si="2" ref="C12:H12">+C9+C10+C11</f>
        <v>20955</v>
      </c>
      <c r="D12" s="41">
        <f t="shared" si="2"/>
        <v>21121</v>
      </c>
      <c r="E12" s="42">
        <f t="shared" si="2"/>
        <v>42076</v>
      </c>
      <c r="F12" s="40">
        <f t="shared" si="2"/>
        <v>23783</v>
      </c>
      <c r="G12" s="41">
        <f t="shared" si="2"/>
        <v>23920</v>
      </c>
      <c r="H12" s="42">
        <f t="shared" si="2"/>
        <v>47703</v>
      </c>
      <c r="I12" s="290">
        <f t="shared" si="0"/>
        <v>13.373419526570963</v>
      </c>
      <c r="J12" s="101"/>
      <c r="L12" s="39" t="s">
        <v>17</v>
      </c>
      <c r="M12" s="40">
        <f aca="true" t="shared" si="3" ref="M12:V12">+M9+M10+M11</f>
        <v>3156085</v>
      </c>
      <c r="N12" s="41">
        <f t="shared" si="3"/>
        <v>2911410</v>
      </c>
      <c r="O12" s="40">
        <f t="shared" si="3"/>
        <v>6067495</v>
      </c>
      <c r="P12" s="40">
        <f t="shared" si="3"/>
        <v>339073</v>
      </c>
      <c r="Q12" s="40">
        <f t="shared" si="3"/>
        <v>6406568</v>
      </c>
      <c r="R12" s="40">
        <f t="shared" si="3"/>
        <v>4231598</v>
      </c>
      <c r="S12" s="41">
        <f t="shared" si="3"/>
        <v>3980559</v>
      </c>
      <c r="T12" s="40">
        <f t="shared" si="3"/>
        <v>8212157</v>
      </c>
      <c r="U12" s="40">
        <f t="shared" si="3"/>
        <v>368563</v>
      </c>
      <c r="V12" s="42">
        <f t="shared" si="3"/>
        <v>8580720</v>
      </c>
      <c r="W12" s="290">
        <f t="shared" si="1"/>
        <v>33.9362978743065</v>
      </c>
    </row>
    <row r="13" spans="2:23" ht="13.5" thickTop="1">
      <c r="B13" s="4" t="s">
        <v>18</v>
      </c>
      <c r="C13" s="29">
        <v>7737</v>
      </c>
      <c r="D13" s="30">
        <v>7784</v>
      </c>
      <c r="E13" s="31">
        <f>C13+D13</f>
        <v>15521</v>
      </c>
      <c r="F13" s="29">
        <v>8221</v>
      </c>
      <c r="G13" s="30">
        <v>8262</v>
      </c>
      <c r="H13" s="31">
        <f>F13+G13</f>
        <v>16483</v>
      </c>
      <c r="I13" s="289">
        <f t="shared" si="0"/>
        <v>6.198054249081886</v>
      </c>
      <c r="L13" s="4" t="s">
        <v>18</v>
      </c>
      <c r="M13" s="29">
        <v>1224873</v>
      </c>
      <c r="N13" s="36">
        <v>1204952</v>
      </c>
      <c r="O13" s="33">
        <f>M13+N13</f>
        <v>2429825</v>
      </c>
      <c r="P13" s="34">
        <v>122943</v>
      </c>
      <c r="Q13" s="35">
        <f>O13+P13</f>
        <v>2552768</v>
      </c>
      <c r="R13" s="29">
        <v>1519488</v>
      </c>
      <c r="S13" s="30">
        <v>1520428</v>
      </c>
      <c r="T13" s="33">
        <f>R13+S13</f>
        <v>3039916</v>
      </c>
      <c r="U13" s="34">
        <v>116136</v>
      </c>
      <c r="V13" s="31">
        <f>T13+U13</f>
        <v>3156052</v>
      </c>
      <c r="W13" s="289">
        <f t="shared" si="1"/>
        <v>23.632543184496193</v>
      </c>
    </row>
    <row r="14" spans="2:23" ht="12.75">
      <c r="B14" s="4" t="s">
        <v>19</v>
      </c>
      <c r="C14" s="29">
        <v>6958</v>
      </c>
      <c r="D14" s="30">
        <v>7015</v>
      </c>
      <c r="E14" s="31">
        <f>C14+D14</f>
        <v>13973</v>
      </c>
      <c r="F14" s="29">
        <v>7552</v>
      </c>
      <c r="G14" s="30">
        <v>7588</v>
      </c>
      <c r="H14" s="31">
        <f>F14+G14</f>
        <v>15140</v>
      </c>
      <c r="I14" s="289">
        <f t="shared" si="0"/>
        <v>8.351821369784584</v>
      </c>
      <c r="L14" s="4" t="s">
        <v>19</v>
      </c>
      <c r="M14" s="29">
        <v>1120310</v>
      </c>
      <c r="N14" s="36">
        <v>1167776</v>
      </c>
      <c r="O14" s="33">
        <f>M14+N14</f>
        <v>2288086</v>
      </c>
      <c r="P14" s="34">
        <v>96143</v>
      </c>
      <c r="Q14" s="35">
        <f>O14+P14</f>
        <v>2384229</v>
      </c>
      <c r="R14" s="29">
        <v>1397638</v>
      </c>
      <c r="S14" s="30">
        <v>1439406</v>
      </c>
      <c r="T14" s="33">
        <f>R14+S14</f>
        <v>2837044</v>
      </c>
      <c r="U14" s="34">
        <v>95228</v>
      </c>
      <c r="V14" s="31">
        <f>T14+U14</f>
        <v>2932272</v>
      </c>
      <c r="W14" s="289">
        <f t="shared" si="1"/>
        <v>22.98617288859417</v>
      </c>
    </row>
    <row r="15" spans="2:23" ht="13.5" thickBot="1">
      <c r="B15" s="4" t="s">
        <v>20</v>
      </c>
      <c r="C15" s="29">
        <v>7724</v>
      </c>
      <c r="D15" s="30">
        <v>7791</v>
      </c>
      <c r="E15" s="31">
        <f>C15+D15</f>
        <v>15515</v>
      </c>
      <c r="F15" s="29">
        <v>8242</v>
      </c>
      <c r="G15" s="30">
        <v>8298</v>
      </c>
      <c r="H15" s="31">
        <f>F15+G15</f>
        <v>16540</v>
      </c>
      <c r="I15" s="289">
        <f t="shared" si="0"/>
        <v>6.606509829197549</v>
      </c>
      <c r="L15" s="4" t="s">
        <v>20</v>
      </c>
      <c r="M15" s="29">
        <v>1254193</v>
      </c>
      <c r="N15" s="36">
        <v>1357698</v>
      </c>
      <c r="O15" s="33">
        <f>M15+N15</f>
        <v>2611891</v>
      </c>
      <c r="P15" s="34">
        <v>114402</v>
      </c>
      <c r="Q15" s="35">
        <f>O15+P15</f>
        <v>2726293</v>
      </c>
      <c r="R15" s="29">
        <v>1414916</v>
      </c>
      <c r="S15" s="30">
        <v>1525032</v>
      </c>
      <c r="T15" s="33">
        <f>R15+S15</f>
        <v>2939948</v>
      </c>
      <c r="U15" s="34">
        <v>114529</v>
      </c>
      <c r="V15" s="31">
        <f>T15+U15</f>
        <v>3054477</v>
      </c>
      <c r="W15" s="289">
        <f>IF(Q15=0,0,((V15/Q15)-1)*100)</f>
        <v>12.037737689969497</v>
      </c>
    </row>
    <row r="16" spans="2:23" ht="14.25" thickBot="1" thickTop="1">
      <c r="B16" s="44" t="s">
        <v>21</v>
      </c>
      <c r="C16" s="45">
        <f aca="true" t="shared" si="4" ref="C16:H16">C15+C14+C13</f>
        <v>22419</v>
      </c>
      <c r="D16" s="46">
        <f t="shared" si="4"/>
        <v>22590</v>
      </c>
      <c r="E16" s="47">
        <f t="shared" si="4"/>
        <v>45009</v>
      </c>
      <c r="F16" s="45">
        <f t="shared" si="4"/>
        <v>24015</v>
      </c>
      <c r="G16" s="46">
        <f t="shared" si="4"/>
        <v>24148</v>
      </c>
      <c r="H16" s="45">
        <f t="shared" si="4"/>
        <v>48163</v>
      </c>
      <c r="I16" s="291">
        <f t="shared" si="0"/>
        <v>7.007487391410616</v>
      </c>
      <c r="L16" s="44" t="s">
        <v>21</v>
      </c>
      <c r="M16" s="45">
        <f aca="true" t="shared" si="5" ref="M16:V16">M15+M14+M13</f>
        <v>3599376</v>
      </c>
      <c r="N16" s="49">
        <f t="shared" si="5"/>
        <v>3730426</v>
      </c>
      <c r="O16" s="49">
        <f t="shared" si="5"/>
        <v>7329802</v>
      </c>
      <c r="P16" s="47">
        <f t="shared" si="5"/>
        <v>333488</v>
      </c>
      <c r="Q16" s="49">
        <f t="shared" si="5"/>
        <v>7663290</v>
      </c>
      <c r="R16" s="45">
        <f t="shared" si="5"/>
        <v>4332042</v>
      </c>
      <c r="S16" s="49">
        <f t="shared" si="5"/>
        <v>4484866</v>
      </c>
      <c r="T16" s="49">
        <f t="shared" si="5"/>
        <v>8816908</v>
      </c>
      <c r="U16" s="47">
        <f t="shared" si="5"/>
        <v>325893</v>
      </c>
      <c r="V16" s="49">
        <f t="shared" si="5"/>
        <v>9142801</v>
      </c>
      <c r="W16" s="291">
        <f t="shared" si="1"/>
        <v>19.306472807371257</v>
      </c>
    </row>
    <row r="17" spans="2:23" ht="13.5" thickTop="1">
      <c r="B17" s="4" t="s">
        <v>22</v>
      </c>
      <c r="C17" s="29">
        <v>7752</v>
      </c>
      <c r="D17" s="30">
        <v>7811</v>
      </c>
      <c r="E17" s="31">
        <f>C17+D17</f>
        <v>15563</v>
      </c>
      <c r="F17" s="29">
        <v>7944</v>
      </c>
      <c r="G17" s="30">
        <v>8002</v>
      </c>
      <c r="H17" s="31">
        <f>F17+G17</f>
        <v>15946</v>
      </c>
      <c r="I17" s="289">
        <f t="shared" si="0"/>
        <v>2.4609651095547136</v>
      </c>
      <c r="L17" s="4" t="s">
        <v>22</v>
      </c>
      <c r="M17" s="29">
        <v>1190820</v>
      </c>
      <c r="N17" s="30">
        <v>1226358</v>
      </c>
      <c r="O17" s="33">
        <f>M17+N17</f>
        <v>2417178</v>
      </c>
      <c r="P17" s="34">
        <v>113509</v>
      </c>
      <c r="Q17" s="35">
        <f>O17+P17</f>
        <v>2530687</v>
      </c>
      <c r="R17" s="29">
        <v>1184241</v>
      </c>
      <c r="S17" s="30">
        <v>1273970</v>
      </c>
      <c r="T17" s="33">
        <f>R17+S17</f>
        <v>2458211</v>
      </c>
      <c r="U17" s="34">
        <v>104403</v>
      </c>
      <c r="V17" s="31">
        <f>T17+U17</f>
        <v>2562614</v>
      </c>
      <c r="W17" s="289">
        <f t="shared" si="1"/>
        <v>1.2615941837137434</v>
      </c>
    </row>
    <row r="18" spans="2:25" ht="12.75">
      <c r="B18" s="4" t="s">
        <v>23</v>
      </c>
      <c r="C18" s="29">
        <v>7477</v>
      </c>
      <c r="D18" s="30">
        <v>7541</v>
      </c>
      <c r="E18" s="31">
        <f>C18+D18</f>
        <v>15018</v>
      </c>
      <c r="F18" s="29">
        <v>7590</v>
      </c>
      <c r="G18" s="30">
        <v>7645</v>
      </c>
      <c r="H18" s="31">
        <f>F18+G18</f>
        <v>15235</v>
      </c>
      <c r="I18" s="289">
        <f t="shared" si="0"/>
        <v>1.4449327473698315</v>
      </c>
      <c r="L18" s="4" t="s">
        <v>23</v>
      </c>
      <c r="M18" s="29">
        <v>986120</v>
      </c>
      <c r="N18" s="30">
        <v>1018440</v>
      </c>
      <c r="O18" s="33">
        <f>M18+N18</f>
        <v>2004560</v>
      </c>
      <c r="P18" s="34">
        <v>112823</v>
      </c>
      <c r="Q18" s="35">
        <f>O18+P18</f>
        <v>2117383</v>
      </c>
      <c r="R18" s="29">
        <v>906366</v>
      </c>
      <c r="S18" s="30">
        <v>970957</v>
      </c>
      <c r="T18" s="33">
        <f>R18+S18</f>
        <v>1877323</v>
      </c>
      <c r="U18" s="321">
        <v>120388</v>
      </c>
      <c r="V18" s="31">
        <f>T18+U18</f>
        <v>1997711</v>
      </c>
      <c r="W18" s="289">
        <f>IF(Q18=0,0,((V18/Q18)-1)*100)</f>
        <v>-5.651882536130682</v>
      </c>
      <c r="Y18" s="101"/>
    </row>
    <row r="19" spans="2:23" ht="13.5" thickBot="1">
      <c r="B19" s="4" t="s">
        <v>24</v>
      </c>
      <c r="C19" s="29">
        <v>6945</v>
      </c>
      <c r="D19" s="30">
        <v>7005</v>
      </c>
      <c r="E19" s="31">
        <f>C19+D19</f>
        <v>13950</v>
      </c>
      <c r="F19" s="29">
        <v>7005</v>
      </c>
      <c r="G19" s="30">
        <v>7070</v>
      </c>
      <c r="H19" s="31">
        <f>F19+G19</f>
        <v>14075</v>
      </c>
      <c r="I19" s="289">
        <f>IF(E19=0,0,((H19/E19)-1)*100)</f>
        <v>0.8960573476702427</v>
      </c>
      <c r="J19" s="50"/>
      <c r="L19" s="4" t="s">
        <v>24</v>
      </c>
      <c r="M19" s="29">
        <v>994205</v>
      </c>
      <c r="N19" s="30">
        <v>963344</v>
      </c>
      <c r="O19" s="51">
        <f>M19+N19</f>
        <v>1957549</v>
      </c>
      <c r="P19" s="52">
        <v>116248</v>
      </c>
      <c r="Q19" s="35">
        <f>O19+P19</f>
        <v>2073797</v>
      </c>
      <c r="R19" s="29">
        <v>1013782</v>
      </c>
      <c r="S19" s="30">
        <v>944627</v>
      </c>
      <c r="T19" s="51">
        <f>R19+S19</f>
        <v>1958409</v>
      </c>
      <c r="U19" s="52">
        <v>135721</v>
      </c>
      <c r="V19" s="31">
        <f>T19+U19</f>
        <v>2094130</v>
      </c>
      <c r="W19" s="289">
        <f>IF(Q19=0,0,((V19/Q19)-1)*100)</f>
        <v>0.9804720519896559</v>
      </c>
    </row>
    <row r="20" spans="2:23" ht="14.25" customHeight="1" thickBot="1" thickTop="1">
      <c r="B20" s="44" t="s">
        <v>25</v>
      </c>
      <c r="C20" s="45">
        <f aca="true" t="shared" si="6" ref="C20:H20">+C17+C18+C19</f>
        <v>22174</v>
      </c>
      <c r="D20" s="46">
        <f t="shared" si="6"/>
        <v>22357</v>
      </c>
      <c r="E20" s="49">
        <f t="shared" si="6"/>
        <v>44531</v>
      </c>
      <c r="F20" s="40">
        <f t="shared" si="6"/>
        <v>22539</v>
      </c>
      <c r="G20" s="53">
        <f t="shared" si="6"/>
        <v>22717</v>
      </c>
      <c r="H20" s="53">
        <f t="shared" si="6"/>
        <v>45256</v>
      </c>
      <c r="I20" s="290">
        <f>IF(E20=0,0,((H20/E20)-1)*100)</f>
        <v>1.6280793155329931</v>
      </c>
      <c r="J20" s="55"/>
      <c r="K20" s="56"/>
      <c r="L20" s="44" t="s">
        <v>25</v>
      </c>
      <c r="M20" s="45">
        <f aca="true" t="shared" si="7" ref="M20:V20">+M17+M18+M19</f>
        <v>3171145</v>
      </c>
      <c r="N20" s="45">
        <f t="shared" si="7"/>
        <v>3208142</v>
      </c>
      <c r="O20" s="47">
        <f t="shared" si="7"/>
        <v>6379287</v>
      </c>
      <c r="P20" s="47">
        <f t="shared" si="7"/>
        <v>342580</v>
      </c>
      <c r="Q20" s="47">
        <f t="shared" si="7"/>
        <v>6721867</v>
      </c>
      <c r="R20" s="45">
        <f t="shared" si="7"/>
        <v>3104389</v>
      </c>
      <c r="S20" s="45">
        <f t="shared" si="7"/>
        <v>3189554</v>
      </c>
      <c r="T20" s="47">
        <f t="shared" si="7"/>
        <v>6293943</v>
      </c>
      <c r="U20" s="47">
        <f t="shared" si="7"/>
        <v>360512</v>
      </c>
      <c r="V20" s="47">
        <f t="shared" si="7"/>
        <v>6654455</v>
      </c>
      <c r="W20" s="290">
        <f>IF(Q20=0,0,((V20/Q20)-1)*100)</f>
        <v>-1.0028761354546334</v>
      </c>
    </row>
    <row r="21" spans="2:23" ht="14.25" thickBot="1" thickTop="1">
      <c r="B21" s="4" t="s">
        <v>26</v>
      </c>
      <c r="C21" s="29">
        <v>7362</v>
      </c>
      <c r="D21" s="30">
        <v>7430</v>
      </c>
      <c r="E21" s="57">
        <f>C21+D21</f>
        <v>14792</v>
      </c>
      <c r="F21" s="29">
        <v>7900</v>
      </c>
      <c r="G21" s="30">
        <v>7965</v>
      </c>
      <c r="H21" s="58">
        <f>F21+G21</f>
        <v>15865</v>
      </c>
      <c r="I21" s="289">
        <f t="shared" si="0"/>
        <v>7.253921038399125</v>
      </c>
      <c r="L21" s="4" t="s">
        <v>27</v>
      </c>
      <c r="M21" s="29">
        <v>1171455</v>
      </c>
      <c r="N21" s="30">
        <v>1118447</v>
      </c>
      <c r="O21" s="51">
        <f>M21+N21</f>
        <v>2289902</v>
      </c>
      <c r="P21" s="59">
        <v>137681</v>
      </c>
      <c r="Q21" s="35">
        <f>O21+P21</f>
        <v>2427583</v>
      </c>
      <c r="R21" s="29">
        <v>1328000</v>
      </c>
      <c r="S21" s="30">
        <v>1256857</v>
      </c>
      <c r="T21" s="51">
        <f>+R21+S21</f>
        <v>2584857</v>
      </c>
      <c r="U21" s="59">
        <v>151036</v>
      </c>
      <c r="V21" s="31">
        <f>+T21+U21</f>
        <v>2735893</v>
      </c>
      <c r="W21" s="289">
        <f t="shared" si="1"/>
        <v>12.700286663730953</v>
      </c>
    </row>
    <row r="22" spans="2:23" ht="14.25" thickBot="1" thickTop="1">
      <c r="B22" s="39" t="s">
        <v>69</v>
      </c>
      <c r="C22" s="40">
        <f aca="true" t="shared" si="8" ref="C22:H22">+C16+C20+C21</f>
        <v>51955</v>
      </c>
      <c r="D22" s="41">
        <f t="shared" si="8"/>
        <v>52377</v>
      </c>
      <c r="E22" s="42">
        <f t="shared" si="8"/>
        <v>104332</v>
      </c>
      <c r="F22" s="40">
        <f t="shared" si="8"/>
        <v>54454</v>
      </c>
      <c r="G22" s="41">
        <f t="shared" si="8"/>
        <v>54830</v>
      </c>
      <c r="H22" s="42">
        <f t="shared" si="8"/>
        <v>109284</v>
      </c>
      <c r="I22" s="290">
        <f>IF(E22=0,0,((H22/E22)-1)*100)</f>
        <v>4.7463865352911805</v>
      </c>
      <c r="J22" s="101"/>
      <c r="L22" s="39" t="s">
        <v>69</v>
      </c>
      <c r="M22" s="40">
        <f aca="true" t="shared" si="9" ref="M22:V22">+M16+M20+M21</f>
        <v>7941976</v>
      </c>
      <c r="N22" s="41">
        <f t="shared" si="9"/>
        <v>8057015</v>
      </c>
      <c r="O22" s="40">
        <f t="shared" si="9"/>
        <v>15998991</v>
      </c>
      <c r="P22" s="40">
        <f t="shared" si="9"/>
        <v>813749</v>
      </c>
      <c r="Q22" s="40">
        <f t="shared" si="9"/>
        <v>16812740</v>
      </c>
      <c r="R22" s="40">
        <f t="shared" si="9"/>
        <v>8764431</v>
      </c>
      <c r="S22" s="41">
        <f t="shared" si="9"/>
        <v>8931277</v>
      </c>
      <c r="T22" s="40">
        <f t="shared" si="9"/>
        <v>17695708</v>
      </c>
      <c r="U22" s="40">
        <f t="shared" si="9"/>
        <v>837441</v>
      </c>
      <c r="V22" s="42">
        <f t="shared" si="9"/>
        <v>18533149</v>
      </c>
      <c r="W22" s="290">
        <f>IF(Q22=0,0,((V22/Q22)-1)*100)</f>
        <v>10.232769911388617</v>
      </c>
    </row>
    <row r="23" spans="2:23" ht="14.25" thickBot="1" thickTop="1">
      <c r="B23" s="39" t="s">
        <v>70</v>
      </c>
      <c r="C23" s="40">
        <f aca="true" t="shared" si="10" ref="C23:H23">+C12+C16+C20+C21</f>
        <v>72910</v>
      </c>
      <c r="D23" s="41">
        <f t="shared" si="10"/>
        <v>73498</v>
      </c>
      <c r="E23" s="42">
        <f t="shared" si="10"/>
        <v>146408</v>
      </c>
      <c r="F23" s="40">
        <f t="shared" si="10"/>
        <v>78237</v>
      </c>
      <c r="G23" s="41">
        <f t="shared" si="10"/>
        <v>78750</v>
      </c>
      <c r="H23" s="42">
        <f t="shared" si="10"/>
        <v>156987</v>
      </c>
      <c r="I23" s="290">
        <f>IF(E23=0,0,((H23/E23)-1)*100)</f>
        <v>7.225698049286922</v>
      </c>
      <c r="J23" s="101"/>
      <c r="L23" s="39" t="s">
        <v>70</v>
      </c>
      <c r="M23" s="40">
        <f aca="true" t="shared" si="11" ref="M23:V23">+M12+M16+M20+M21</f>
        <v>11098061</v>
      </c>
      <c r="N23" s="41">
        <f t="shared" si="11"/>
        <v>10968425</v>
      </c>
      <c r="O23" s="40">
        <f t="shared" si="11"/>
        <v>22066486</v>
      </c>
      <c r="P23" s="40">
        <f t="shared" si="11"/>
        <v>1152822</v>
      </c>
      <c r="Q23" s="40">
        <f t="shared" si="11"/>
        <v>23219308</v>
      </c>
      <c r="R23" s="40">
        <f t="shared" si="11"/>
        <v>12996029</v>
      </c>
      <c r="S23" s="41">
        <f t="shared" si="11"/>
        <v>12911836</v>
      </c>
      <c r="T23" s="40">
        <f t="shared" si="11"/>
        <v>25907865</v>
      </c>
      <c r="U23" s="40">
        <f t="shared" si="11"/>
        <v>1206004</v>
      </c>
      <c r="V23" s="42">
        <f t="shared" si="11"/>
        <v>27113869</v>
      </c>
      <c r="W23" s="290">
        <f>IF(Q23=0,0,((V23/Q23)-1)*100)</f>
        <v>16.772941725911906</v>
      </c>
    </row>
    <row r="24" spans="2:23" ht="13.5" thickTop="1">
      <c r="B24" s="4" t="s">
        <v>28</v>
      </c>
      <c r="C24" s="29">
        <v>7474</v>
      </c>
      <c r="D24" s="30">
        <v>7534</v>
      </c>
      <c r="E24" s="33">
        <f>C24+D24</f>
        <v>15008</v>
      </c>
      <c r="F24" s="29"/>
      <c r="G24" s="30"/>
      <c r="H24" s="33"/>
      <c r="I24" s="289"/>
      <c r="L24" s="4" t="s">
        <v>28</v>
      </c>
      <c r="M24" s="29">
        <v>1176451</v>
      </c>
      <c r="N24" s="30">
        <v>1258868</v>
      </c>
      <c r="O24" s="51">
        <f>M24+N24</f>
        <v>2435319</v>
      </c>
      <c r="P24" s="34">
        <v>131851</v>
      </c>
      <c r="Q24" s="35">
        <f>O24+P24</f>
        <v>2567170</v>
      </c>
      <c r="R24" s="29"/>
      <c r="S24" s="30"/>
      <c r="T24" s="51"/>
      <c r="U24" s="34"/>
      <c r="V24" s="31"/>
      <c r="W24" s="289"/>
    </row>
    <row r="25" spans="2:23" ht="13.5" thickBot="1">
      <c r="B25" s="4" t="s">
        <v>29</v>
      </c>
      <c r="C25" s="29">
        <v>7216</v>
      </c>
      <c r="D25" s="60">
        <v>7263</v>
      </c>
      <c r="E25" s="61">
        <f>C25+D25</f>
        <v>14479</v>
      </c>
      <c r="F25" s="29"/>
      <c r="G25" s="60"/>
      <c r="H25" s="61"/>
      <c r="I25" s="289"/>
      <c r="J25" s="101"/>
      <c r="L25" s="4" t="s">
        <v>29</v>
      </c>
      <c r="M25" s="29">
        <v>1098445</v>
      </c>
      <c r="N25" s="36">
        <v>1089711</v>
      </c>
      <c r="O25" s="51">
        <f>M25+N25</f>
        <v>2188156</v>
      </c>
      <c r="P25" s="52">
        <v>131541</v>
      </c>
      <c r="Q25" s="35">
        <f>O25+P25</f>
        <v>2319697</v>
      </c>
      <c r="R25" s="29"/>
      <c r="S25" s="36"/>
      <c r="T25" s="51"/>
      <c r="U25" s="52"/>
      <c r="V25" s="31"/>
      <c r="W25" s="289"/>
    </row>
    <row r="26" spans="2:23" ht="14.25" thickBot="1" thickTop="1">
      <c r="B26" s="39" t="s">
        <v>30</v>
      </c>
      <c r="C26" s="40">
        <f>+C21+C24+C25</f>
        <v>22052</v>
      </c>
      <c r="D26" s="41">
        <f>+D21+D24+D25</f>
        <v>22227</v>
      </c>
      <c r="E26" s="40">
        <f>+E21+E24+E25</f>
        <v>44279</v>
      </c>
      <c r="F26" s="40"/>
      <c r="G26" s="41"/>
      <c r="H26" s="40"/>
      <c r="I26" s="290"/>
      <c r="L26" s="39" t="s">
        <v>30</v>
      </c>
      <c r="M26" s="40">
        <f>+M21+M24+M25</f>
        <v>3446351</v>
      </c>
      <c r="N26" s="41">
        <f>+N21+N24+N25</f>
        <v>3467026</v>
      </c>
      <c r="O26" s="40">
        <f>+O21+O24+O25</f>
        <v>6913377</v>
      </c>
      <c r="P26" s="40">
        <f>+P21+P24+P25</f>
        <v>401073</v>
      </c>
      <c r="Q26" s="40">
        <f>+Q21+Q24+Q25</f>
        <v>7314450</v>
      </c>
      <c r="R26" s="40"/>
      <c r="S26" s="41"/>
      <c r="T26" s="40"/>
      <c r="U26" s="40"/>
      <c r="V26" s="40"/>
      <c r="W26" s="290"/>
    </row>
    <row r="27" spans="2:23" ht="14.25" thickBot="1" thickTop="1">
      <c r="B27" s="39" t="s">
        <v>9</v>
      </c>
      <c r="C27" s="40">
        <f>+C12+C16+C20+C26</f>
        <v>87600</v>
      </c>
      <c r="D27" s="41">
        <f>+D12+D16+D20+D26</f>
        <v>88295</v>
      </c>
      <c r="E27" s="40">
        <f>+E12+E16+E20+E26</f>
        <v>175895</v>
      </c>
      <c r="F27" s="40"/>
      <c r="G27" s="41"/>
      <c r="H27" s="40"/>
      <c r="I27" s="290"/>
      <c r="L27" s="39" t="s">
        <v>9</v>
      </c>
      <c r="M27" s="40">
        <f>+M12+M16+M20+M26</f>
        <v>13372957</v>
      </c>
      <c r="N27" s="41">
        <f>+N12+N16+N20+N26</f>
        <v>13317004</v>
      </c>
      <c r="O27" s="40">
        <f>+O12+O16+O20+O26</f>
        <v>26689961</v>
      </c>
      <c r="P27" s="40">
        <f>+P12+P16+P20+P26</f>
        <v>1416214</v>
      </c>
      <c r="Q27" s="40">
        <f>+Q12+Q16+Q20+Q26</f>
        <v>28106175</v>
      </c>
      <c r="R27" s="40"/>
      <c r="S27" s="41"/>
      <c r="T27" s="40"/>
      <c r="U27" s="40"/>
      <c r="V27" s="40"/>
      <c r="W27" s="290"/>
    </row>
    <row r="28" spans="2:19" ht="13.5" thickTop="1">
      <c r="B28" s="63" t="s">
        <v>65</v>
      </c>
      <c r="C28" s="1"/>
      <c r="D28" s="1"/>
      <c r="E28" s="1"/>
      <c r="F28" s="1"/>
      <c r="G28" s="1"/>
      <c r="H28" s="1"/>
      <c r="I28" s="121"/>
      <c r="L28" s="63" t="s">
        <v>65</v>
      </c>
      <c r="S28" s="101"/>
    </row>
    <row r="29" spans="2:23" ht="12.75">
      <c r="B29" s="348" t="s">
        <v>31</v>
      </c>
      <c r="C29" s="348"/>
      <c r="D29" s="348"/>
      <c r="E29" s="348"/>
      <c r="F29" s="348"/>
      <c r="G29" s="348"/>
      <c r="H29" s="348"/>
      <c r="I29" s="348"/>
      <c r="L29" s="348" t="s">
        <v>32</v>
      </c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</row>
    <row r="30" spans="2:23" ht="15.75">
      <c r="B30" s="349" t="s">
        <v>33</v>
      </c>
      <c r="C30" s="349"/>
      <c r="D30" s="349"/>
      <c r="E30" s="349"/>
      <c r="F30" s="349"/>
      <c r="G30" s="349"/>
      <c r="H30" s="349"/>
      <c r="I30" s="349"/>
      <c r="L30" s="349" t="s">
        <v>34</v>
      </c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</row>
    <row r="31" spans="2:9" ht="13.5" thickBot="1">
      <c r="B31" s="1"/>
      <c r="C31" s="1"/>
      <c r="D31" s="1"/>
      <c r="E31" s="1"/>
      <c r="F31" s="1"/>
      <c r="G31" s="1"/>
      <c r="H31" s="1"/>
      <c r="I31" s="121"/>
    </row>
    <row r="32" spans="2:23" ht="17.25" thickBot="1" thickTop="1">
      <c r="B32" s="3"/>
      <c r="C32" s="356" t="s">
        <v>67</v>
      </c>
      <c r="D32" s="357"/>
      <c r="E32" s="358"/>
      <c r="F32" s="359" t="s">
        <v>68</v>
      </c>
      <c r="G32" s="360"/>
      <c r="H32" s="361"/>
      <c r="I32" s="269" t="s">
        <v>4</v>
      </c>
      <c r="L32" s="3"/>
      <c r="M32" s="350" t="s">
        <v>67</v>
      </c>
      <c r="N32" s="351"/>
      <c r="O32" s="351"/>
      <c r="P32" s="351"/>
      <c r="Q32" s="352"/>
      <c r="R32" s="353" t="s">
        <v>68</v>
      </c>
      <c r="S32" s="354"/>
      <c r="T32" s="354"/>
      <c r="U32" s="354"/>
      <c r="V32" s="355"/>
      <c r="W32" s="269" t="s">
        <v>4</v>
      </c>
    </row>
    <row r="33" spans="2:23" ht="13.5" thickTop="1">
      <c r="B33" s="4" t="s">
        <v>5</v>
      </c>
      <c r="C33" s="5"/>
      <c r="D33" s="6"/>
      <c r="E33" s="7"/>
      <c r="F33" s="5"/>
      <c r="G33" s="6"/>
      <c r="H33" s="7"/>
      <c r="I33" s="270" t="s">
        <v>6</v>
      </c>
      <c r="L33" s="4" t="s">
        <v>5</v>
      </c>
      <c r="M33" s="5"/>
      <c r="N33" s="8"/>
      <c r="O33" s="9"/>
      <c r="P33" s="10"/>
      <c r="Q33" s="11"/>
      <c r="R33" s="5"/>
      <c r="S33" s="8"/>
      <c r="T33" s="9"/>
      <c r="U33" s="10"/>
      <c r="V33" s="11"/>
      <c r="W33" s="270" t="s">
        <v>6</v>
      </c>
    </row>
    <row r="34" spans="2:23" ht="13.5" thickBot="1">
      <c r="B34" s="12"/>
      <c r="C34" s="13" t="s">
        <v>7</v>
      </c>
      <c r="D34" s="260" t="s">
        <v>8</v>
      </c>
      <c r="E34" s="14" t="s">
        <v>9</v>
      </c>
      <c r="F34" s="13" t="s">
        <v>7</v>
      </c>
      <c r="G34" s="260" t="s">
        <v>8</v>
      </c>
      <c r="H34" s="14" t="s">
        <v>9</v>
      </c>
      <c r="I34" s="271"/>
      <c r="L34" s="12"/>
      <c r="M34" s="15" t="s">
        <v>10</v>
      </c>
      <c r="N34" s="16" t="s">
        <v>11</v>
      </c>
      <c r="O34" s="17" t="s">
        <v>12</v>
      </c>
      <c r="P34" s="18" t="s">
        <v>13</v>
      </c>
      <c r="Q34" s="19" t="s">
        <v>9</v>
      </c>
      <c r="R34" s="15" t="s">
        <v>10</v>
      </c>
      <c r="S34" s="16" t="s">
        <v>11</v>
      </c>
      <c r="T34" s="17" t="s">
        <v>12</v>
      </c>
      <c r="U34" s="18" t="s">
        <v>13</v>
      </c>
      <c r="V34" s="19" t="s">
        <v>9</v>
      </c>
      <c r="W34" s="271"/>
    </row>
    <row r="35" spans="2:23" ht="5.25" customHeight="1" thickTop="1">
      <c r="B35" s="4"/>
      <c r="C35" s="20"/>
      <c r="D35" s="21"/>
      <c r="E35" s="22"/>
      <c r="F35" s="20"/>
      <c r="G35" s="21"/>
      <c r="H35" s="22"/>
      <c r="I35" s="274"/>
      <c r="L35" s="4"/>
      <c r="M35" s="23"/>
      <c r="N35" s="24"/>
      <c r="O35" s="25"/>
      <c r="P35" s="139"/>
      <c r="Q35" s="27"/>
      <c r="R35" s="23"/>
      <c r="S35" s="24"/>
      <c r="T35" s="25"/>
      <c r="U35" s="26"/>
      <c r="V35" s="28"/>
      <c r="W35" s="230"/>
    </row>
    <row r="36" spans="2:23" ht="12.75">
      <c r="B36" s="4" t="s">
        <v>14</v>
      </c>
      <c r="C36" s="29">
        <v>2315</v>
      </c>
      <c r="D36" s="30">
        <v>2261</v>
      </c>
      <c r="E36" s="35">
        <f>C36+D36</f>
        <v>4576</v>
      </c>
      <c r="F36" s="29">
        <v>3155</v>
      </c>
      <c r="G36" s="30">
        <v>3114</v>
      </c>
      <c r="H36" s="31">
        <f>F36+G36</f>
        <v>6269</v>
      </c>
      <c r="I36" s="289">
        <f aca="true" t="shared" si="12" ref="I36:I48">IF(E36=0,0,((H36/E36)-1)*100)</f>
        <v>36.99737762237763</v>
      </c>
      <c r="L36" s="4" t="s">
        <v>14</v>
      </c>
      <c r="M36" s="29">
        <v>312841</v>
      </c>
      <c r="N36" s="36">
        <v>302522</v>
      </c>
      <c r="O36" s="33">
        <f>M36+N36</f>
        <v>615363</v>
      </c>
      <c r="P36" s="34">
        <v>458</v>
      </c>
      <c r="Q36" s="35">
        <f>O36+P36</f>
        <v>615821</v>
      </c>
      <c r="R36" s="29">
        <v>476171</v>
      </c>
      <c r="S36" s="36">
        <v>477264</v>
      </c>
      <c r="T36" s="33">
        <f>R36+S36</f>
        <v>953435</v>
      </c>
      <c r="U36" s="34">
        <v>331</v>
      </c>
      <c r="V36" s="31">
        <f>T36+U36</f>
        <v>953766</v>
      </c>
      <c r="W36" s="289">
        <f aca="true" t="shared" si="13" ref="W36:W48">IF(Q36=0,0,((V36/Q36)-1)*100)</f>
        <v>54.877147742607015</v>
      </c>
    </row>
    <row r="37" spans="2:23" ht="12.75">
      <c r="B37" s="4" t="s">
        <v>15</v>
      </c>
      <c r="C37" s="29">
        <v>1958</v>
      </c>
      <c r="D37" s="30">
        <v>1938</v>
      </c>
      <c r="E37" s="35">
        <f>C37+D37</f>
        <v>3896</v>
      </c>
      <c r="F37" s="29">
        <v>3040</v>
      </c>
      <c r="G37" s="30">
        <v>2990</v>
      </c>
      <c r="H37" s="31">
        <f>F37+G37</f>
        <v>6030</v>
      </c>
      <c r="I37" s="289">
        <f t="shared" si="12"/>
        <v>54.774127310061594</v>
      </c>
      <c r="L37" s="4" t="s">
        <v>15</v>
      </c>
      <c r="M37" s="29">
        <v>256935</v>
      </c>
      <c r="N37" s="36">
        <v>258182</v>
      </c>
      <c r="O37" s="33">
        <f>M37+N37</f>
        <v>515117</v>
      </c>
      <c r="P37" s="34">
        <v>403</v>
      </c>
      <c r="Q37" s="35">
        <f>O37+P37</f>
        <v>515520</v>
      </c>
      <c r="R37" s="29">
        <v>463414</v>
      </c>
      <c r="S37" s="36">
        <v>466208</v>
      </c>
      <c r="T37" s="33">
        <f>R37+S37</f>
        <v>929622</v>
      </c>
      <c r="U37" s="34">
        <v>219</v>
      </c>
      <c r="V37" s="31">
        <f>T37+U37</f>
        <v>929841</v>
      </c>
      <c r="W37" s="289">
        <f t="shared" si="13"/>
        <v>80.36952979515829</v>
      </c>
    </row>
    <row r="38" spans="2:23" ht="13.5" thickBot="1">
      <c r="B38" s="12" t="s">
        <v>16</v>
      </c>
      <c r="C38" s="37">
        <v>2211</v>
      </c>
      <c r="D38" s="38">
        <v>2130</v>
      </c>
      <c r="E38" s="64">
        <f>C38+D38</f>
        <v>4341</v>
      </c>
      <c r="F38" s="37">
        <v>3470</v>
      </c>
      <c r="G38" s="38">
        <v>3422</v>
      </c>
      <c r="H38" s="31">
        <f>F38+G38</f>
        <v>6892</v>
      </c>
      <c r="I38" s="289">
        <f t="shared" si="12"/>
        <v>58.765261460492965</v>
      </c>
      <c r="L38" s="12" t="s">
        <v>16</v>
      </c>
      <c r="M38" s="29">
        <v>213890</v>
      </c>
      <c r="N38" s="36">
        <v>280932</v>
      </c>
      <c r="O38" s="33">
        <f>M38+N38</f>
        <v>494822</v>
      </c>
      <c r="P38" s="34">
        <v>75</v>
      </c>
      <c r="Q38" s="35">
        <f>O38+P38</f>
        <v>494897</v>
      </c>
      <c r="R38" s="29">
        <v>476097</v>
      </c>
      <c r="S38" s="36">
        <v>540382</v>
      </c>
      <c r="T38" s="33">
        <f>R38+S38</f>
        <v>1016479</v>
      </c>
      <c r="U38" s="34">
        <v>1021</v>
      </c>
      <c r="V38" s="31">
        <f>T38+U38</f>
        <v>1017500</v>
      </c>
      <c r="W38" s="289">
        <f t="shared" si="13"/>
        <v>105.59833662358025</v>
      </c>
    </row>
    <row r="39" spans="2:23" ht="14.25" thickBot="1" thickTop="1">
      <c r="B39" s="39" t="s">
        <v>17</v>
      </c>
      <c r="C39" s="40">
        <f aca="true" t="shared" si="14" ref="C39:H39">+C36+C37+C38</f>
        <v>6484</v>
      </c>
      <c r="D39" s="41">
        <f t="shared" si="14"/>
        <v>6329</v>
      </c>
      <c r="E39" s="42">
        <f t="shared" si="14"/>
        <v>12813</v>
      </c>
      <c r="F39" s="40">
        <f t="shared" si="14"/>
        <v>9665</v>
      </c>
      <c r="G39" s="41">
        <f t="shared" si="14"/>
        <v>9526</v>
      </c>
      <c r="H39" s="42">
        <f t="shared" si="14"/>
        <v>19191</v>
      </c>
      <c r="I39" s="290">
        <f t="shared" si="12"/>
        <v>49.7775696558183</v>
      </c>
      <c r="J39" s="101"/>
      <c r="L39" s="39" t="s">
        <v>17</v>
      </c>
      <c r="M39" s="40">
        <f aca="true" t="shared" si="15" ref="M39:V39">+M36+M37+M38</f>
        <v>783666</v>
      </c>
      <c r="N39" s="41">
        <f t="shared" si="15"/>
        <v>841636</v>
      </c>
      <c r="O39" s="40">
        <f t="shared" si="15"/>
        <v>1625302</v>
      </c>
      <c r="P39" s="40">
        <f t="shared" si="15"/>
        <v>936</v>
      </c>
      <c r="Q39" s="40">
        <f t="shared" si="15"/>
        <v>1626238</v>
      </c>
      <c r="R39" s="40">
        <f t="shared" si="15"/>
        <v>1415682</v>
      </c>
      <c r="S39" s="41">
        <f t="shared" si="15"/>
        <v>1483854</v>
      </c>
      <c r="T39" s="40">
        <f t="shared" si="15"/>
        <v>2899536</v>
      </c>
      <c r="U39" s="40">
        <f t="shared" si="15"/>
        <v>1571</v>
      </c>
      <c r="V39" s="42">
        <f t="shared" si="15"/>
        <v>2901107</v>
      </c>
      <c r="W39" s="290">
        <f t="shared" si="13"/>
        <v>78.39375294391104</v>
      </c>
    </row>
    <row r="40" spans="2:23" ht="13.5" thickTop="1">
      <c r="B40" s="4" t="s">
        <v>18</v>
      </c>
      <c r="C40" s="29">
        <v>2665</v>
      </c>
      <c r="D40" s="30">
        <v>2614</v>
      </c>
      <c r="E40" s="35">
        <f>C40+D40</f>
        <v>5279</v>
      </c>
      <c r="F40" s="29">
        <v>3504</v>
      </c>
      <c r="G40" s="30">
        <v>3460</v>
      </c>
      <c r="H40" s="31">
        <f>F40+G40</f>
        <v>6964</v>
      </c>
      <c r="I40" s="289">
        <f t="shared" si="12"/>
        <v>31.91892403864369</v>
      </c>
      <c r="J40" s="101"/>
      <c r="L40" s="4" t="s">
        <v>18</v>
      </c>
      <c r="M40" s="29">
        <v>386637</v>
      </c>
      <c r="N40" s="36">
        <v>341758</v>
      </c>
      <c r="O40" s="33">
        <f>M40+N40</f>
        <v>728395</v>
      </c>
      <c r="P40" s="34">
        <v>1115</v>
      </c>
      <c r="Q40" s="35">
        <f>O40+P40</f>
        <v>729510</v>
      </c>
      <c r="R40" s="29">
        <v>551954</v>
      </c>
      <c r="S40" s="36">
        <v>508546</v>
      </c>
      <c r="T40" s="33">
        <f>R40+S40</f>
        <v>1060500</v>
      </c>
      <c r="U40" s="34">
        <v>560</v>
      </c>
      <c r="V40" s="31">
        <f>T40+U40</f>
        <v>1061060</v>
      </c>
      <c r="W40" s="289">
        <f t="shared" si="13"/>
        <v>45.44831462214363</v>
      </c>
    </row>
    <row r="41" spans="2:23" ht="12.75">
      <c r="B41" s="4" t="s">
        <v>19</v>
      </c>
      <c r="C41" s="29">
        <v>2380</v>
      </c>
      <c r="D41" s="30">
        <v>2317</v>
      </c>
      <c r="E41" s="35">
        <f>C41+D41</f>
        <v>4697</v>
      </c>
      <c r="F41" s="29">
        <v>3131</v>
      </c>
      <c r="G41" s="30">
        <v>3090</v>
      </c>
      <c r="H41" s="31">
        <f>F41+G41</f>
        <v>6221</v>
      </c>
      <c r="I41" s="289">
        <f t="shared" si="12"/>
        <v>32.44624228230786</v>
      </c>
      <c r="J41" s="101"/>
      <c r="L41" s="4" t="s">
        <v>19</v>
      </c>
      <c r="M41" s="29">
        <v>337661</v>
      </c>
      <c r="N41" s="36">
        <v>315030</v>
      </c>
      <c r="O41" s="33">
        <f>M41+N41</f>
        <v>652691</v>
      </c>
      <c r="P41" s="34">
        <v>177</v>
      </c>
      <c r="Q41" s="35">
        <f>O41+P41</f>
        <v>652868</v>
      </c>
      <c r="R41" s="29">
        <v>491437</v>
      </c>
      <c r="S41" s="36">
        <v>479117</v>
      </c>
      <c r="T41" s="33">
        <f>R41+S41</f>
        <v>970554</v>
      </c>
      <c r="U41" s="34">
        <v>290</v>
      </c>
      <c r="V41" s="31">
        <f>T41+U41</f>
        <v>970844</v>
      </c>
      <c r="W41" s="289">
        <f t="shared" si="13"/>
        <v>48.704485439629444</v>
      </c>
    </row>
    <row r="42" spans="2:23" ht="13.5" thickBot="1">
      <c r="B42" s="65" t="s">
        <v>20</v>
      </c>
      <c r="C42" s="29">
        <v>2685</v>
      </c>
      <c r="D42" s="30">
        <v>2623</v>
      </c>
      <c r="E42" s="66">
        <f>C42+D42</f>
        <v>5308</v>
      </c>
      <c r="F42" s="29">
        <v>3269</v>
      </c>
      <c r="G42" s="30">
        <v>3219</v>
      </c>
      <c r="H42" s="31">
        <f>F42+G42</f>
        <v>6488</v>
      </c>
      <c r="I42" s="289">
        <f t="shared" si="12"/>
        <v>22.23059532780709</v>
      </c>
      <c r="L42" s="4" t="s">
        <v>20</v>
      </c>
      <c r="M42" s="29">
        <v>382741</v>
      </c>
      <c r="N42" s="36">
        <v>350884</v>
      </c>
      <c r="O42" s="33">
        <f>M42+N42</f>
        <v>733625</v>
      </c>
      <c r="P42" s="34">
        <v>505</v>
      </c>
      <c r="Q42" s="35">
        <f>O42+P42</f>
        <v>734130</v>
      </c>
      <c r="R42" s="29">
        <f>158+495709</f>
        <v>495867</v>
      </c>
      <c r="S42" s="36">
        <v>459218</v>
      </c>
      <c r="T42" s="33">
        <f>R42+S42</f>
        <v>955085</v>
      </c>
      <c r="U42" s="34">
        <v>343</v>
      </c>
      <c r="V42" s="31">
        <f>T42+U42</f>
        <v>955428</v>
      </c>
      <c r="W42" s="289">
        <f>IF(Q42=0,0,((V42/Q42)-1)*100)</f>
        <v>30.1442523803686</v>
      </c>
    </row>
    <row r="43" spans="2:23" ht="14.25" thickBot="1" thickTop="1">
      <c r="B43" s="44" t="s">
        <v>21</v>
      </c>
      <c r="C43" s="45">
        <f aca="true" t="shared" si="16" ref="C43:H43">C42+C41+C40</f>
        <v>7730</v>
      </c>
      <c r="D43" s="46">
        <f t="shared" si="16"/>
        <v>7554</v>
      </c>
      <c r="E43" s="47">
        <f t="shared" si="16"/>
        <v>15284</v>
      </c>
      <c r="F43" s="45">
        <f t="shared" si="16"/>
        <v>9904</v>
      </c>
      <c r="G43" s="46">
        <f t="shared" si="16"/>
        <v>9769</v>
      </c>
      <c r="H43" s="45">
        <f t="shared" si="16"/>
        <v>19673</v>
      </c>
      <c r="I43" s="291">
        <f t="shared" si="12"/>
        <v>28.71630463229522</v>
      </c>
      <c r="L43" s="44" t="s">
        <v>21</v>
      </c>
      <c r="M43" s="45">
        <f aca="true" t="shared" si="17" ref="M43:V43">M42+M41+M40</f>
        <v>1107039</v>
      </c>
      <c r="N43" s="49">
        <f t="shared" si="17"/>
        <v>1007672</v>
      </c>
      <c r="O43" s="49">
        <f t="shared" si="17"/>
        <v>2114711</v>
      </c>
      <c r="P43" s="47">
        <f t="shared" si="17"/>
        <v>1797</v>
      </c>
      <c r="Q43" s="49">
        <f t="shared" si="17"/>
        <v>2116508</v>
      </c>
      <c r="R43" s="45">
        <f t="shared" si="17"/>
        <v>1539258</v>
      </c>
      <c r="S43" s="49">
        <f t="shared" si="17"/>
        <v>1446881</v>
      </c>
      <c r="T43" s="49">
        <f t="shared" si="17"/>
        <v>2986139</v>
      </c>
      <c r="U43" s="47">
        <f t="shared" si="17"/>
        <v>1193</v>
      </c>
      <c r="V43" s="49">
        <f t="shared" si="17"/>
        <v>2987332</v>
      </c>
      <c r="W43" s="291">
        <f t="shared" si="13"/>
        <v>41.14437554689139</v>
      </c>
    </row>
    <row r="44" spans="2:23" ht="13.5" thickTop="1">
      <c r="B44" s="4" t="s">
        <v>35</v>
      </c>
      <c r="C44" s="29">
        <v>3339</v>
      </c>
      <c r="D44" s="30">
        <v>3276</v>
      </c>
      <c r="E44" s="35">
        <f>C44+D44</f>
        <v>6615</v>
      </c>
      <c r="F44" s="29">
        <v>3204</v>
      </c>
      <c r="G44" s="30">
        <v>3138</v>
      </c>
      <c r="H44" s="31">
        <f>F44+G44</f>
        <v>6342</v>
      </c>
      <c r="I44" s="289">
        <f t="shared" si="12"/>
        <v>-4.126984126984123</v>
      </c>
      <c r="L44" s="4" t="s">
        <v>22</v>
      </c>
      <c r="M44" s="29">
        <v>452315</v>
      </c>
      <c r="N44" s="36">
        <v>430881</v>
      </c>
      <c r="O44" s="33">
        <f>M44+N44</f>
        <v>883196</v>
      </c>
      <c r="P44" s="34">
        <v>1217</v>
      </c>
      <c r="Q44" s="35">
        <f>O44+P44</f>
        <v>884413</v>
      </c>
      <c r="R44" s="29">
        <v>411043</v>
      </c>
      <c r="S44" s="36">
        <v>379481</v>
      </c>
      <c r="T44" s="33">
        <f>R44+S44</f>
        <v>790524</v>
      </c>
      <c r="U44" s="34">
        <v>550</v>
      </c>
      <c r="V44" s="31">
        <f>T44+U44</f>
        <v>791074</v>
      </c>
      <c r="W44" s="289">
        <f t="shared" si="13"/>
        <v>-10.553779738651514</v>
      </c>
    </row>
    <row r="45" spans="2:23" ht="12.75">
      <c r="B45" s="4" t="s">
        <v>23</v>
      </c>
      <c r="C45" s="29">
        <v>3148</v>
      </c>
      <c r="D45" s="30">
        <v>3091</v>
      </c>
      <c r="E45" s="35">
        <f>C45+D45</f>
        <v>6239</v>
      </c>
      <c r="F45" s="29">
        <v>2840</v>
      </c>
      <c r="G45" s="30">
        <v>2782</v>
      </c>
      <c r="H45" s="31">
        <f>F45+G45</f>
        <v>5622</v>
      </c>
      <c r="I45" s="289">
        <f t="shared" si="12"/>
        <v>-9.88940535342202</v>
      </c>
      <c r="L45" s="4" t="s">
        <v>23</v>
      </c>
      <c r="M45" s="29">
        <v>412563</v>
      </c>
      <c r="N45" s="36">
        <v>386679</v>
      </c>
      <c r="O45" s="33">
        <f>M45+N45</f>
        <v>799242</v>
      </c>
      <c r="P45" s="34">
        <v>441</v>
      </c>
      <c r="Q45" s="35">
        <f>O45+P45</f>
        <v>799683</v>
      </c>
      <c r="R45" s="29">
        <v>324403</v>
      </c>
      <c r="S45" s="36">
        <v>299522</v>
      </c>
      <c r="T45" s="33">
        <f>R45+S45</f>
        <v>623925</v>
      </c>
      <c r="U45" s="34">
        <v>582</v>
      </c>
      <c r="V45" s="31">
        <f>T45+U45</f>
        <v>624507</v>
      </c>
      <c r="W45" s="289">
        <f>IF(Q45=0,0,((V45/Q45)-1)*100)</f>
        <v>-21.905680125749825</v>
      </c>
    </row>
    <row r="46" spans="2:23" ht="13.5" thickBot="1">
      <c r="B46" s="4" t="s">
        <v>24</v>
      </c>
      <c r="C46" s="29">
        <v>2924</v>
      </c>
      <c r="D46" s="30">
        <v>2863</v>
      </c>
      <c r="E46" s="35">
        <f>C46+D46</f>
        <v>5787</v>
      </c>
      <c r="F46" s="29">
        <v>2449</v>
      </c>
      <c r="G46" s="30">
        <v>2395</v>
      </c>
      <c r="H46" s="31">
        <f>F46+G46</f>
        <v>4844</v>
      </c>
      <c r="I46" s="289">
        <f>IF(E46=0,0,((H46/E46)-1)*100)</f>
        <v>-16.295144288923446</v>
      </c>
      <c r="L46" s="4" t="s">
        <v>24</v>
      </c>
      <c r="M46" s="29">
        <v>377051</v>
      </c>
      <c r="N46" s="36">
        <v>380693</v>
      </c>
      <c r="O46" s="51">
        <f>M46+N46</f>
        <v>757744</v>
      </c>
      <c r="P46" s="52">
        <v>867</v>
      </c>
      <c r="Q46" s="35">
        <f>O46+P46</f>
        <v>758611</v>
      </c>
      <c r="R46" s="29">
        <v>278436</v>
      </c>
      <c r="S46" s="36">
        <v>283575</v>
      </c>
      <c r="T46" s="51">
        <f>R46+S46</f>
        <v>562011</v>
      </c>
      <c r="U46" s="52">
        <v>487</v>
      </c>
      <c r="V46" s="31">
        <f>T46+U46</f>
        <v>562498</v>
      </c>
      <c r="W46" s="289">
        <f>IF(Q46=0,0,((V46/Q46)-1)*100)</f>
        <v>-25.851589286208608</v>
      </c>
    </row>
    <row r="47" spans="2:23" ht="17.25" thickBot="1" thickTop="1">
      <c r="B47" s="44" t="s">
        <v>25</v>
      </c>
      <c r="C47" s="45">
        <f aca="true" t="shared" si="18" ref="C47:H47">+C44+C45+C46</f>
        <v>9411</v>
      </c>
      <c r="D47" s="46">
        <f t="shared" si="18"/>
        <v>9230</v>
      </c>
      <c r="E47" s="49">
        <f t="shared" si="18"/>
        <v>18641</v>
      </c>
      <c r="F47" s="40">
        <f t="shared" si="18"/>
        <v>8493</v>
      </c>
      <c r="G47" s="53">
        <f t="shared" si="18"/>
        <v>8315</v>
      </c>
      <c r="H47" s="53">
        <f t="shared" si="18"/>
        <v>16808</v>
      </c>
      <c r="I47" s="290">
        <f>IF(E47=0,0,((H47/E47)-1)*100)</f>
        <v>-9.833163456896088</v>
      </c>
      <c r="J47" s="55"/>
      <c r="K47" s="56"/>
      <c r="L47" s="44" t="s">
        <v>25</v>
      </c>
      <c r="M47" s="45">
        <f aca="true" t="shared" si="19" ref="M47:V47">+M44+M45+M46</f>
        <v>1241929</v>
      </c>
      <c r="N47" s="45">
        <f t="shared" si="19"/>
        <v>1198253</v>
      </c>
      <c r="O47" s="47">
        <f t="shared" si="19"/>
        <v>2440182</v>
      </c>
      <c r="P47" s="47">
        <f t="shared" si="19"/>
        <v>2525</v>
      </c>
      <c r="Q47" s="47">
        <f t="shared" si="19"/>
        <v>2442707</v>
      </c>
      <c r="R47" s="45">
        <f t="shared" si="19"/>
        <v>1013882</v>
      </c>
      <c r="S47" s="45">
        <f t="shared" si="19"/>
        <v>962578</v>
      </c>
      <c r="T47" s="47">
        <f t="shared" si="19"/>
        <v>1976460</v>
      </c>
      <c r="U47" s="47">
        <f t="shared" si="19"/>
        <v>1619</v>
      </c>
      <c r="V47" s="47">
        <f t="shared" si="19"/>
        <v>1978079</v>
      </c>
      <c r="W47" s="290">
        <f>IF(Q47=0,0,((V47/Q47)-1)*100)</f>
        <v>-19.021028719367482</v>
      </c>
    </row>
    <row r="48" spans="2:23" ht="14.25" thickBot="1" thickTop="1">
      <c r="B48" s="4" t="s">
        <v>26</v>
      </c>
      <c r="C48" s="29">
        <v>3237</v>
      </c>
      <c r="D48" s="30">
        <v>3175</v>
      </c>
      <c r="E48" s="67">
        <f>C48+D48</f>
        <v>6412</v>
      </c>
      <c r="F48" s="29">
        <v>2921</v>
      </c>
      <c r="G48" s="30">
        <v>2853</v>
      </c>
      <c r="H48" s="31">
        <f>F48+G48</f>
        <v>5774</v>
      </c>
      <c r="I48" s="289">
        <f t="shared" si="12"/>
        <v>-9.950093574547726</v>
      </c>
      <c r="L48" s="4" t="s">
        <v>27</v>
      </c>
      <c r="M48" s="29">
        <v>455388</v>
      </c>
      <c r="N48" s="36">
        <v>462902</v>
      </c>
      <c r="O48" s="51">
        <f>M48+N48</f>
        <v>918290</v>
      </c>
      <c r="P48" s="59">
        <v>1144</v>
      </c>
      <c r="Q48" s="35">
        <f>O48+P48</f>
        <v>919434</v>
      </c>
      <c r="R48" s="29">
        <v>372751</v>
      </c>
      <c r="S48" s="36">
        <v>385674</v>
      </c>
      <c r="T48" s="51">
        <f>+R48+S48</f>
        <v>758425</v>
      </c>
      <c r="U48" s="59">
        <v>763</v>
      </c>
      <c r="V48" s="31">
        <f>+T48+U48</f>
        <v>759188</v>
      </c>
      <c r="W48" s="289">
        <f t="shared" si="13"/>
        <v>-17.42876595818732</v>
      </c>
    </row>
    <row r="49" spans="2:23" ht="14.25" thickBot="1" thickTop="1">
      <c r="B49" s="39" t="s">
        <v>69</v>
      </c>
      <c r="C49" s="40">
        <f aca="true" t="shared" si="20" ref="C49:H49">+C43+C47+C48</f>
        <v>20378</v>
      </c>
      <c r="D49" s="41">
        <f t="shared" si="20"/>
        <v>19959</v>
      </c>
      <c r="E49" s="42">
        <f t="shared" si="20"/>
        <v>40337</v>
      </c>
      <c r="F49" s="40">
        <f t="shared" si="20"/>
        <v>21318</v>
      </c>
      <c r="G49" s="41">
        <f t="shared" si="20"/>
        <v>20937</v>
      </c>
      <c r="H49" s="42">
        <f t="shared" si="20"/>
        <v>42255</v>
      </c>
      <c r="I49" s="290">
        <f>IF(E49=0,0,((H49/E49)-1)*100)</f>
        <v>4.754939633587019</v>
      </c>
      <c r="J49" s="101"/>
      <c r="L49" s="39" t="s">
        <v>69</v>
      </c>
      <c r="M49" s="40">
        <f aca="true" t="shared" si="21" ref="M49:V49">+M43+M47+M48</f>
        <v>2804356</v>
      </c>
      <c r="N49" s="41">
        <f t="shared" si="21"/>
        <v>2668827</v>
      </c>
      <c r="O49" s="40">
        <f t="shared" si="21"/>
        <v>5473183</v>
      </c>
      <c r="P49" s="40">
        <f t="shared" si="21"/>
        <v>5466</v>
      </c>
      <c r="Q49" s="40">
        <f t="shared" si="21"/>
        <v>5478649</v>
      </c>
      <c r="R49" s="40">
        <f t="shared" si="21"/>
        <v>2925891</v>
      </c>
      <c r="S49" s="41">
        <f t="shared" si="21"/>
        <v>2795133</v>
      </c>
      <c r="T49" s="40">
        <f t="shared" si="21"/>
        <v>5721024</v>
      </c>
      <c r="U49" s="40">
        <f t="shared" si="21"/>
        <v>3575</v>
      </c>
      <c r="V49" s="42">
        <f t="shared" si="21"/>
        <v>5724599</v>
      </c>
      <c r="W49" s="290">
        <f>IF(Q49=0,0,((V49/Q49)-1)*100)</f>
        <v>4.489245432587485</v>
      </c>
    </row>
    <row r="50" spans="2:23" ht="14.25" thickBot="1" thickTop="1">
      <c r="B50" s="39" t="s">
        <v>70</v>
      </c>
      <c r="C50" s="40">
        <f aca="true" t="shared" si="22" ref="C50:H50">+C39+C43+C47+C48</f>
        <v>26862</v>
      </c>
      <c r="D50" s="41">
        <f t="shared" si="22"/>
        <v>26288</v>
      </c>
      <c r="E50" s="42">
        <f t="shared" si="22"/>
        <v>53150</v>
      </c>
      <c r="F50" s="40">
        <f t="shared" si="22"/>
        <v>30983</v>
      </c>
      <c r="G50" s="41">
        <f t="shared" si="22"/>
        <v>30463</v>
      </c>
      <c r="H50" s="42">
        <f t="shared" si="22"/>
        <v>61446</v>
      </c>
      <c r="I50" s="290">
        <f>IF(E50=0,0,((H50/E50)-1)*100)</f>
        <v>15.608654750705542</v>
      </c>
      <c r="J50" s="101"/>
      <c r="L50" s="39" t="s">
        <v>70</v>
      </c>
      <c r="M50" s="40">
        <f aca="true" t="shared" si="23" ref="M50:V50">+M39+M43+M47+M48</f>
        <v>3588022</v>
      </c>
      <c r="N50" s="41">
        <f t="shared" si="23"/>
        <v>3510463</v>
      </c>
      <c r="O50" s="40">
        <f t="shared" si="23"/>
        <v>7098485</v>
      </c>
      <c r="P50" s="40">
        <f t="shared" si="23"/>
        <v>6402</v>
      </c>
      <c r="Q50" s="40">
        <f t="shared" si="23"/>
        <v>7104887</v>
      </c>
      <c r="R50" s="40">
        <f t="shared" si="23"/>
        <v>4341573</v>
      </c>
      <c r="S50" s="41">
        <f t="shared" si="23"/>
        <v>4278987</v>
      </c>
      <c r="T50" s="40">
        <f t="shared" si="23"/>
        <v>8620560</v>
      </c>
      <c r="U50" s="40">
        <f t="shared" si="23"/>
        <v>5146</v>
      </c>
      <c r="V50" s="42">
        <f t="shared" si="23"/>
        <v>8625706</v>
      </c>
      <c r="W50" s="290">
        <f>IF(Q50=0,0,((V50/Q50)-1)*100)</f>
        <v>21.405252469180724</v>
      </c>
    </row>
    <row r="51" spans="2:23" ht="13.5" thickTop="1">
      <c r="B51" s="4" t="s">
        <v>28</v>
      </c>
      <c r="C51" s="29">
        <v>3413</v>
      </c>
      <c r="D51" s="30">
        <v>3347</v>
      </c>
      <c r="E51" s="35">
        <f>C51+D51</f>
        <v>6760</v>
      </c>
      <c r="F51" s="29"/>
      <c r="G51" s="30"/>
      <c r="H51" s="31"/>
      <c r="I51" s="289"/>
      <c r="L51" s="4" t="s">
        <v>28</v>
      </c>
      <c r="M51" s="29">
        <v>512289</v>
      </c>
      <c r="N51" s="36">
        <v>473804</v>
      </c>
      <c r="O51" s="51">
        <f>M51+N51</f>
        <v>986093</v>
      </c>
      <c r="P51" s="34">
        <v>1444</v>
      </c>
      <c r="Q51" s="35">
        <f>O51+P51</f>
        <v>987537</v>
      </c>
      <c r="R51" s="29"/>
      <c r="S51" s="36"/>
      <c r="T51" s="51"/>
      <c r="U51" s="34"/>
      <c r="V51" s="31"/>
      <c r="W51" s="289"/>
    </row>
    <row r="52" spans="2:23" ht="13.5" thickBot="1">
      <c r="B52" s="4" t="s">
        <v>29</v>
      </c>
      <c r="C52" s="29">
        <v>3100</v>
      </c>
      <c r="D52" s="60">
        <v>3057</v>
      </c>
      <c r="E52" s="35">
        <f>C52+D52</f>
        <v>6157</v>
      </c>
      <c r="F52" s="29"/>
      <c r="G52" s="60"/>
      <c r="H52" s="31"/>
      <c r="I52" s="289"/>
      <c r="J52" s="101"/>
      <c r="L52" s="4" t="s">
        <v>29</v>
      </c>
      <c r="M52" s="29">
        <v>428770</v>
      </c>
      <c r="N52" s="36">
        <v>422699</v>
      </c>
      <c r="O52" s="51">
        <f>M52+N52</f>
        <v>851469</v>
      </c>
      <c r="P52" s="52">
        <v>1135</v>
      </c>
      <c r="Q52" s="35">
        <f>O52+P52</f>
        <v>852604</v>
      </c>
      <c r="R52" s="29"/>
      <c r="S52" s="36"/>
      <c r="T52" s="51"/>
      <c r="U52" s="52"/>
      <c r="V52" s="31"/>
      <c r="W52" s="289"/>
    </row>
    <row r="53" spans="2:23" ht="14.25" thickBot="1" thickTop="1">
      <c r="B53" s="39" t="s">
        <v>30</v>
      </c>
      <c r="C53" s="40">
        <f>+C48+C51+C52</f>
        <v>9750</v>
      </c>
      <c r="D53" s="41">
        <f>+D48+D51+D52</f>
        <v>9579</v>
      </c>
      <c r="E53" s="40">
        <f>+E48+E51+E52</f>
        <v>19329</v>
      </c>
      <c r="F53" s="40"/>
      <c r="G53" s="41"/>
      <c r="H53" s="40"/>
      <c r="I53" s="290"/>
      <c r="L53" s="39" t="s">
        <v>30</v>
      </c>
      <c r="M53" s="40">
        <f>+M48+M51+M52</f>
        <v>1396447</v>
      </c>
      <c r="N53" s="41">
        <f>+N48+N51+N52</f>
        <v>1359405</v>
      </c>
      <c r="O53" s="40">
        <f>+O48+O51+O52</f>
        <v>2755852</v>
      </c>
      <c r="P53" s="40">
        <f>+P48+P51+P52</f>
        <v>3723</v>
      </c>
      <c r="Q53" s="40">
        <f>+Q48+Q51+Q52</f>
        <v>2759575</v>
      </c>
      <c r="R53" s="40"/>
      <c r="S53" s="41"/>
      <c r="T53" s="40"/>
      <c r="U53" s="40"/>
      <c r="V53" s="40"/>
      <c r="W53" s="290"/>
    </row>
    <row r="54" spans="2:23" ht="14.25" thickBot="1" thickTop="1">
      <c r="B54" s="39" t="s">
        <v>9</v>
      </c>
      <c r="C54" s="40">
        <f>+C39+C43+C47+C53</f>
        <v>33375</v>
      </c>
      <c r="D54" s="41">
        <f>+D39+D43+D47+D53</f>
        <v>32692</v>
      </c>
      <c r="E54" s="40">
        <f>+E39+E43+E47+E53</f>
        <v>66067</v>
      </c>
      <c r="F54" s="40"/>
      <c r="G54" s="41"/>
      <c r="H54" s="40"/>
      <c r="I54" s="290"/>
      <c r="L54" s="39" t="s">
        <v>9</v>
      </c>
      <c r="M54" s="40">
        <f>+M39+M43+M47+M53</f>
        <v>4529081</v>
      </c>
      <c r="N54" s="41">
        <f>+N39+N43+N47+N53</f>
        <v>4406966</v>
      </c>
      <c r="O54" s="40">
        <f>+O39+O43+O47+O53</f>
        <v>8936047</v>
      </c>
      <c r="P54" s="40">
        <f>+P39+P43+P47+P53</f>
        <v>8981</v>
      </c>
      <c r="Q54" s="40">
        <f>+Q39+Q43+Q47+Q53</f>
        <v>8945028</v>
      </c>
      <c r="R54" s="40"/>
      <c r="S54" s="41"/>
      <c r="T54" s="40"/>
      <c r="U54" s="40"/>
      <c r="V54" s="40"/>
      <c r="W54" s="290"/>
    </row>
    <row r="55" spans="2:19" ht="13.5" thickTop="1">
      <c r="B55" s="63" t="s">
        <v>65</v>
      </c>
      <c r="C55" s="1"/>
      <c r="D55" s="1"/>
      <c r="E55" s="1"/>
      <c r="F55" s="1"/>
      <c r="G55" s="1"/>
      <c r="H55" s="1"/>
      <c r="I55" s="121"/>
      <c r="L55" s="63" t="s">
        <v>65</v>
      </c>
      <c r="S55" s="101"/>
    </row>
    <row r="56" spans="2:23" ht="12.75">
      <c r="B56" s="348" t="s">
        <v>36</v>
      </c>
      <c r="C56" s="348"/>
      <c r="D56" s="348"/>
      <c r="E56" s="348"/>
      <c r="F56" s="348"/>
      <c r="G56" s="348"/>
      <c r="H56" s="348"/>
      <c r="I56" s="348"/>
      <c r="L56" s="348" t="s">
        <v>37</v>
      </c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8"/>
    </row>
    <row r="57" spans="2:23" ht="15.75">
      <c r="B57" s="349" t="s">
        <v>38</v>
      </c>
      <c r="C57" s="349"/>
      <c r="D57" s="349"/>
      <c r="E57" s="349"/>
      <c r="F57" s="349"/>
      <c r="G57" s="349"/>
      <c r="H57" s="349"/>
      <c r="I57" s="349"/>
      <c r="L57" s="349" t="s">
        <v>39</v>
      </c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</row>
    <row r="58" spans="2:9" ht="13.5" thickBot="1">
      <c r="B58" s="1"/>
      <c r="C58" s="1"/>
      <c r="D58" s="1"/>
      <c r="E58" s="1"/>
      <c r="F58" s="1"/>
      <c r="G58" s="1"/>
      <c r="H58" s="1"/>
      <c r="I58" s="121"/>
    </row>
    <row r="59" spans="2:23" ht="17.25" thickBot="1" thickTop="1">
      <c r="B59" s="3"/>
      <c r="C59" s="356" t="s">
        <v>67</v>
      </c>
      <c r="D59" s="357"/>
      <c r="E59" s="358"/>
      <c r="F59" s="359" t="s">
        <v>68</v>
      </c>
      <c r="G59" s="360"/>
      <c r="H59" s="361"/>
      <c r="I59" s="269" t="s">
        <v>4</v>
      </c>
      <c r="L59" s="3"/>
      <c r="M59" s="350" t="s">
        <v>67</v>
      </c>
      <c r="N59" s="351"/>
      <c r="O59" s="351"/>
      <c r="P59" s="351"/>
      <c r="Q59" s="352"/>
      <c r="R59" s="353" t="s">
        <v>68</v>
      </c>
      <c r="S59" s="354"/>
      <c r="T59" s="354"/>
      <c r="U59" s="354"/>
      <c r="V59" s="355"/>
      <c r="W59" s="269" t="s">
        <v>4</v>
      </c>
    </row>
    <row r="60" spans="2:23" ht="13.5" thickTop="1">
      <c r="B60" s="4" t="s">
        <v>5</v>
      </c>
      <c r="C60" s="5"/>
      <c r="D60" s="6"/>
      <c r="E60" s="7"/>
      <c r="F60" s="5"/>
      <c r="G60" s="6"/>
      <c r="H60" s="7"/>
      <c r="I60" s="270" t="s">
        <v>6</v>
      </c>
      <c r="L60" s="4" t="s">
        <v>5</v>
      </c>
      <c r="M60" s="5"/>
      <c r="N60" s="8"/>
      <c r="O60" s="9"/>
      <c r="P60" s="10"/>
      <c r="Q60" s="11"/>
      <c r="R60" s="5"/>
      <c r="S60" s="8"/>
      <c r="T60" s="9"/>
      <c r="U60" s="10"/>
      <c r="V60" s="11"/>
      <c r="W60" s="270" t="s">
        <v>6</v>
      </c>
    </row>
    <row r="61" spans="2:23" ht="13.5" thickBot="1">
      <c r="B61" s="12" t="s">
        <v>40</v>
      </c>
      <c r="C61" s="13" t="s">
        <v>7</v>
      </c>
      <c r="D61" s="260" t="s">
        <v>8</v>
      </c>
      <c r="E61" s="14" t="s">
        <v>9</v>
      </c>
      <c r="F61" s="13" t="s">
        <v>7</v>
      </c>
      <c r="G61" s="260" t="s">
        <v>8</v>
      </c>
      <c r="H61" s="14" t="s">
        <v>9</v>
      </c>
      <c r="I61" s="271"/>
      <c r="L61" s="12"/>
      <c r="M61" s="15" t="s">
        <v>10</v>
      </c>
      <c r="N61" s="16" t="s">
        <v>11</v>
      </c>
      <c r="O61" s="17" t="s">
        <v>12</v>
      </c>
      <c r="P61" s="18" t="s">
        <v>13</v>
      </c>
      <c r="Q61" s="19" t="s">
        <v>9</v>
      </c>
      <c r="R61" s="15" t="s">
        <v>10</v>
      </c>
      <c r="S61" s="16" t="s">
        <v>11</v>
      </c>
      <c r="T61" s="17" t="s">
        <v>12</v>
      </c>
      <c r="U61" s="18" t="s">
        <v>13</v>
      </c>
      <c r="V61" s="19" t="s">
        <v>9</v>
      </c>
      <c r="W61" s="271"/>
    </row>
    <row r="62" spans="2:23" ht="5.25" customHeight="1" thickTop="1">
      <c r="B62" s="4"/>
      <c r="C62" s="20"/>
      <c r="D62" s="21"/>
      <c r="E62" s="22"/>
      <c r="F62" s="20"/>
      <c r="G62" s="21"/>
      <c r="H62" s="22"/>
      <c r="I62" s="274"/>
      <c r="L62" s="4"/>
      <c r="M62" s="23"/>
      <c r="N62" s="24"/>
      <c r="O62" s="25"/>
      <c r="P62" s="26"/>
      <c r="Q62" s="27"/>
      <c r="R62" s="23"/>
      <c r="S62" s="24"/>
      <c r="T62" s="25"/>
      <c r="U62" s="26"/>
      <c r="V62" s="28"/>
      <c r="W62" s="230"/>
    </row>
    <row r="63" spans="2:23" ht="12.75">
      <c r="B63" s="4" t="s">
        <v>14</v>
      </c>
      <c r="C63" s="29">
        <f aca="true" t="shared" si="24" ref="C63:H65">+C9+C36</f>
        <v>10308</v>
      </c>
      <c r="D63" s="30">
        <f t="shared" si="24"/>
        <v>10316</v>
      </c>
      <c r="E63" s="35">
        <f t="shared" si="24"/>
        <v>20624</v>
      </c>
      <c r="F63" s="29">
        <f t="shared" si="24"/>
        <v>10995</v>
      </c>
      <c r="G63" s="30">
        <f t="shared" si="24"/>
        <v>10990</v>
      </c>
      <c r="H63" s="31">
        <f t="shared" si="24"/>
        <v>21985</v>
      </c>
      <c r="I63" s="289">
        <f aca="true" t="shared" si="25" ref="I63:I75">IF(E63=0,0,((H63/E63)-1)*100)</f>
        <v>6.599107835531415</v>
      </c>
      <c r="L63" s="4" t="s">
        <v>14</v>
      </c>
      <c r="M63" s="29">
        <f aca="true" t="shared" si="26" ref="M63:N65">+M9+M36</f>
        <v>1486881</v>
      </c>
      <c r="N63" s="36">
        <f t="shared" si="26"/>
        <v>1449851</v>
      </c>
      <c r="O63" s="33">
        <f>M63+N63</f>
        <v>2936732</v>
      </c>
      <c r="P63" s="34">
        <f>+P9+P36</f>
        <v>136338</v>
      </c>
      <c r="Q63" s="35">
        <f>O63+P63</f>
        <v>3073070</v>
      </c>
      <c r="R63" s="29">
        <f aca="true" t="shared" si="27" ref="R63:S65">+R9+R36</f>
        <v>1795145</v>
      </c>
      <c r="S63" s="36">
        <f t="shared" si="27"/>
        <v>1744743</v>
      </c>
      <c r="T63" s="33">
        <f>R63+S63</f>
        <v>3539888</v>
      </c>
      <c r="U63" s="34">
        <f>+U9+U36</f>
        <v>128534</v>
      </c>
      <c r="V63" s="31">
        <f>T63+U63</f>
        <v>3668422</v>
      </c>
      <c r="W63" s="289">
        <f aca="true" t="shared" si="28" ref="W63:W75">IF(Q63=0,0,((V63/Q63)-1)*100)</f>
        <v>19.37320008981247</v>
      </c>
    </row>
    <row r="64" spans="2:23" ht="12.75">
      <c r="B64" s="4" t="s">
        <v>15</v>
      </c>
      <c r="C64" s="29">
        <f t="shared" si="24"/>
        <v>8619</v>
      </c>
      <c r="D64" s="30">
        <f t="shared" si="24"/>
        <v>8653</v>
      </c>
      <c r="E64" s="35">
        <f t="shared" si="24"/>
        <v>17272</v>
      </c>
      <c r="F64" s="29">
        <f t="shared" si="24"/>
        <v>10812</v>
      </c>
      <c r="G64" s="30">
        <f t="shared" si="24"/>
        <v>10808</v>
      </c>
      <c r="H64" s="31">
        <f t="shared" si="24"/>
        <v>21620</v>
      </c>
      <c r="I64" s="289">
        <f t="shared" si="25"/>
        <v>25.173691523853627</v>
      </c>
      <c r="L64" s="4" t="s">
        <v>15</v>
      </c>
      <c r="M64" s="29">
        <f t="shared" si="26"/>
        <v>1279949</v>
      </c>
      <c r="N64" s="36">
        <f t="shared" si="26"/>
        <v>1224948</v>
      </c>
      <c r="O64" s="33">
        <f>M64+N64</f>
        <v>2504897</v>
      </c>
      <c r="P64" s="34">
        <f>+P10+P37</f>
        <v>103302</v>
      </c>
      <c r="Q64" s="35">
        <f>O64+P64</f>
        <v>2608199</v>
      </c>
      <c r="R64" s="29">
        <f t="shared" si="27"/>
        <v>1832247</v>
      </c>
      <c r="S64" s="36">
        <f t="shared" si="27"/>
        <v>1774886</v>
      </c>
      <c r="T64" s="33">
        <f>R64+S64</f>
        <v>3607133</v>
      </c>
      <c r="U64" s="34">
        <f>+U10+U37</f>
        <v>121938</v>
      </c>
      <c r="V64" s="31">
        <f>T64+U64</f>
        <v>3729071</v>
      </c>
      <c r="W64" s="289">
        <f t="shared" si="28"/>
        <v>42.974941712653056</v>
      </c>
    </row>
    <row r="65" spans="2:23" ht="13.5" thickBot="1">
      <c r="B65" s="12" t="s">
        <v>16</v>
      </c>
      <c r="C65" s="37">
        <f t="shared" si="24"/>
        <v>8512</v>
      </c>
      <c r="D65" s="38">
        <f t="shared" si="24"/>
        <v>8481</v>
      </c>
      <c r="E65" s="64">
        <f t="shared" si="24"/>
        <v>16993</v>
      </c>
      <c r="F65" s="37">
        <f t="shared" si="24"/>
        <v>11641</v>
      </c>
      <c r="G65" s="38">
        <f t="shared" si="24"/>
        <v>11648</v>
      </c>
      <c r="H65" s="31">
        <f t="shared" si="24"/>
        <v>23289</v>
      </c>
      <c r="I65" s="289">
        <f t="shared" si="25"/>
        <v>37.05055022656387</v>
      </c>
      <c r="L65" s="12" t="s">
        <v>16</v>
      </c>
      <c r="M65" s="29">
        <f t="shared" si="26"/>
        <v>1172921</v>
      </c>
      <c r="N65" s="36">
        <f t="shared" si="26"/>
        <v>1078247</v>
      </c>
      <c r="O65" s="33">
        <f>M65+N65</f>
        <v>2251168</v>
      </c>
      <c r="P65" s="34">
        <f>+P11+P38</f>
        <v>100369</v>
      </c>
      <c r="Q65" s="35">
        <f>O65+P65</f>
        <v>2351537</v>
      </c>
      <c r="R65" s="29">
        <f t="shared" si="27"/>
        <v>2019888</v>
      </c>
      <c r="S65" s="36">
        <f t="shared" si="27"/>
        <v>1944784</v>
      </c>
      <c r="T65" s="33">
        <f>R65+S65</f>
        <v>3964672</v>
      </c>
      <c r="U65" s="34">
        <f>+U11+U38</f>
        <v>119662</v>
      </c>
      <c r="V65" s="31">
        <f>T65+U65</f>
        <v>4084334</v>
      </c>
      <c r="W65" s="289">
        <f t="shared" si="28"/>
        <v>73.68784756523074</v>
      </c>
    </row>
    <row r="66" spans="2:23" ht="14.25" thickBot="1" thickTop="1">
      <c r="B66" s="39" t="s">
        <v>17</v>
      </c>
      <c r="C66" s="40">
        <f>C65+C63+C64</f>
        <v>27439</v>
      </c>
      <c r="D66" s="41">
        <f>D65+D63+D64</f>
        <v>27450</v>
      </c>
      <c r="E66" s="43">
        <f>+E63+E64+E65</f>
        <v>54889</v>
      </c>
      <c r="F66" s="40">
        <f>F65+F63+F64</f>
        <v>33448</v>
      </c>
      <c r="G66" s="41">
        <f>G65+G63+G64</f>
        <v>33446</v>
      </c>
      <c r="H66" s="42">
        <f>+H63+H64+H65</f>
        <v>66894</v>
      </c>
      <c r="I66" s="290">
        <f t="shared" si="25"/>
        <v>21.871413215762715</v>
      </c>
      <c r="J66" s="101"/>
      <c r="L66" s="39" t="s">
        <v>17</v>
      </c>
      <c r="M66" s="40">
        <f aca="true" t="shared" si="29" ref="M66:V66">+M63+M64+M65</f>
        <v>3939751</v>
      </c>
      <c r="N66" s="41">
        <f t="shared" si="29"/>
        <v>3753046</v>
      </c>
      <c r="O66" s="40">
        <f t="shared" si="29"/>
        <v>7692797</v>
      </c>
      <c r="P66" s="40">
        <f t="shared" si="29"/>
        <v>340009</v>
      </c>
      <c r="Q66" s="40">
        <f t="shared" si="29"/>
        <v>8032806</v>
      </c>
      <c r="R66" s="40">
        <f t="shared" si="29"/>
        <v>5647280</v>
      </c>
      <c r="S66" s="41">
        <f t="shared" si="29"/>
        <v>5464413</v>
      </c>
      <c r="T66" s="40">
        <f t="shared" si="29"/>
        <v>11111693</v>
      </c>
      <c r="U66" s="40">
        <f t="shared" si="29"/>
        <v>370134</v>
      </c>
      <c r="V66" s="42">
        <f t="shared" si="29"/>
        <v>11481827</v>
      </c>
      <c r="W66" s="290">
        <f t="shared" si="28"/>
        <v>42.93668986901962</v>
      </c>
    </row>
    <row r="67" spans="2:23" ht="13.5" thickTop="1">
      <c r="B67" s="4" t="s">
        <v>18</v>
      </c>
      <c r="C67" s="29">
        <f aca="true" t="shared" si="30" ref="C67:H68">+C13+C40</f>
        <v>10402</v>
      </c>
      <c r="D67" s="30">
        <f t="shared" si="30"/>
        <v>10398</v>
      </c>
      <c r="E67" s="35">
        <f t="shared" si="30"/>
        <v>20800</v>
      </c>
      <c r="F67" s="29">
        <f t="shared" si="30"/>
        <v>11725</v>
      </c>
      <c r="G67" s="30">
        <f t="shared" si="30"/>
        <v>11722</v>
      </c>
      <c r="H67" s="31">
        <f t="shared" si="30"/>
        <v>23447</v>
      </c>
      <c r="I67" s="289">
        <f t="shared" si="25"/>
        <v>12.725961538461528</v>
      </c>
      <c r="J67" s="101"/>
      <c r="L67" s="4" t="s">
        <v>18</v>
      </c>
      <c r="M67" s="29">
        <f aca="true" t="shared" si="31" ref="M67:N69">+M13+M40</f>
        <v>1611510</v>
      </c>
      <c r="N67" s="36">
        <f t="shared" si="31"/>
        <v>1546710</v>
      </c>
      <c r="O67" s="33">
        <f>M67+N67</f>
        <v>3158220</v>
      </c>
      <c r="P67" s="34">
        <f>+P13+P40</f>
        <v>124058</v>
      </c>
      <c r="Q67" s="35">
        <f>O67+P67</f>
        <v>3282278</v>
      </c>
      <c r="R67" s="29">
        <f aca="true" t="shared" si="32" ref="R67:S69">+R13+R40</f>
        <v>2071442</v>
      </c>
      <c r="S67" s="36">
        <f t="shared" si="32"/>
        <v>2028974</v>
      </c>
      <c r="T67" s="33">
        <f>R67+S67</f>
        <v>4100416</v>
      </c>
      <c r="U67" s="34">
        <f>+U13+U40</f>
        <v>116696</v>
      </c>
      <c r="V67" s="31">
        <f>T67+U67</f>
        <v>4217112</v>
      </c>
      <c r="W67" s="289">
        <f t="shared" si="28"/>
        <v>28.481256005737478</v>
      </c>
    </row>
    <row r="68" spans="2:23" ht="12.75">
      <c r="B68" s="4" t="s">
        <v>19</v>
      </c>
      <c r="C68" s="29">
        <f t="shared" si="30"/>
        <v>9338</v>
      </c>
      <c r="D68" s="30">
        <f t="shared" si="30"/>
        <v>9332</v>
      </c>
      <c r="E68" s="35">
        <f t="shared" si="30"/>
        <v>18670</v>
      </c>
      <c r="F68" s="29">
        <f t="shared" si="30"/>
        <v>10683</v>
      </c>
      <c r="G68" s="30">
        <f t="shared" si="30"/>
        <v>10678</v>
      </c>
      <c r="H68" s="31">
        <f t="shared" si="30"/>
        <v>21361</v>
      </c>
      <c r="I68" s="289">
        <f t="shared" si="25"/>
        <v>14.41349758971613</v>
      </c>
      <c r="J68" s="101"/>
      <c r="L68" s="4" t="s">
        <v>19</v>
      </c>
      <c r="M68" s="29">
        <f t="shared" si="31"/>
        <v>1457971</v>
      </c>
      <c r="N68" s="36">
        <f t="shared" si="31"/>
        <v>1482806</v>
      </c>
      <c r="O68" s="33">
        <f>M68+N68</f>
        <v>2940777</v>
      </c>
      <c r="P68" s="34">
        <f>+P14+P41</f>
        <v>96320</v>
      </c>
      <c r="Q68" s="35">
        <f>O68+P68</f>
        <v>3037097</v>
      </c>
      <c r="R68" s="29">
        <f t="shared" si="32"/>
        <v>1889075</v>
      </c>
      <c r="S68" s="36">
        <f t="shared" si="32"/>
        <v>1918523</v>
      </c>
      <c r="T68" s="33">
        <f>R68+S68</f>
        <v>3807598</v>
      </c>
      <c r="U68" s="34">
        <f>+U14+U41</f>
        <v>95518</v>
      </c>
      <c r="V68" s="31">
        <f>T68+U68</f>
        <v>3903116</v>
      </c>
      <c r="W68" s="289">
        <f t="shared" si="28"/>
        <v>28.51469676470657</v>
      </c>
    </row>
    <row r="69" spans="2:23" ht="13.5" thickBot="1">
      <c r="B69" s="4" t="s">
        <v>20</v>
      </c>
      <c r="C69" s="68">
        <f>C15+C42</f>
        <v>10409</v>
      </c>
      <c r="D69" s="36">
        <f>D15+D42</f>
        <v>10414</v>
      </c>
      <c r="E69" s="69">
        <f>E15+E42</f>
        <v>20823</v>
      </c>
      <c r="F69" s="29">
        <f>+F15+F42</f>
        <v>11511</v>
      </c>
      <c r="G69" s="30">
        <f>+G15+G42</f>
        <v>11517</v>
      </c>
      <c r="H69" s="31">
        <f>+H15+H42</f>
        <v>23028</v>
      </c>
      <c r="I69" s="289">
        <f t="shared" si="25"/>
        <v>10.589252269125481</v>
      </c>
      <c r="J69" s="101"/>
      <c r="L69" s="4" t="s">
        <v>20</v>
      </c>
      <c r="M69" s="29">
        <f t="shared" si="31"/>
        <v>1636934</v>
      </c>
      <c r="N69" s="36">
        <f t="shared" si="31"/>
        <v>1708582</v>
      </c>
      <c r="O69" s="33">
        <f>M69+N69</f>
        <v>3345516</v>
      </c>
      <c r="P69" s="34">
        <f>+P15+P42</f>
        <v>114907</v>
      </c>
      <c r="Q69" s="35">
        <f>O69+P69</f>
        <v>3460423</v>
      </c>
      <c r="R69" s="29">
        <f t="shared" si="32"/>
        <v>1910783</v>
      </c>
      <c r="S69" s="36">
        <f t="shared" si="32"/>
        <v>1984250</v>
      </c>
      <c r="T69" s="33">
        <f>R69+S69</f>
        <v>3895033</v>
      </c>
      <c r="U69" s="34">
        <f>+U15+U42</f>
        <v>114872</v>
      </c>
      <c r="V69" s="31">
        <f>T69+U69</f>
        <v>4009905</v>
      </c>
      <c r="W69" s="289">
        <f>IF(Q69=0,0,((V69/Q69)-1)*100)</f>
        <v>15.879041377311376</v>
      </c>
    </row>
    <row r="70" spans="2:23" ht="14.25" thickBot="1" thickTop="1">
      <c r="B70" s="44" t="s">
        <v>21</v>
      </c>
      <c r="C70" s="45">
        <f aca="true" t="shared" si="33" ref="C70:H70">C69+C68+C67</f>
        <v>30149</v>
      </c>
      <c r="D70" s="45">
        <f t="shared" si="33"/>
        <v>30144</v>
      </c>
      <c r="E70" s="45">
        <f t="shared" si="33"/>
        <v>60293</v>
      </c>
      <c r="F70" s="45">
        <f t="shared" si="33"/>
        <v>33919</v>
      </c>
      <c r="G70" s="46">
        <f t="shared" si="33"/>
        <v>33917</v>
      </c>
      <c r="H70" s="45">
        <f t="shared" si="33"/>
        <v>67836</v>
      </c>
      <c r="I70" s="291">
        <f t="shared" si="25"/>
        <v>12.51057336672583</v>
      </c>
      <c r="J70" s="101"/>
      <c r="L70" s="44" t="s">
        <v>21</v>
      </c>
      <c r="M70" s="45">
        <f aca="true" t="shared" si="34" ref="M70:V70">M69+M68+M67</f>
        <v>4706415</v>
      </c>
      <c r="N70" s="49">
        <f t="shared" si="34"/>
        <v>4738098</v>
      </c>
      <c r="O70" s="49">
        <f t="shared" si="34"/>
        <v>9444513</v>
      </c>
      <c r="P70" s="47">
        <f t="shared" si="34"/>
        <v>335285</v>
      </c>
      <c r="Q70" s="49">
        <f t="shared" si="34"/>
        <v>9779798</v>
      </c>
      <c r="R70" s="45">
        <f t="shared" si="34"/>
        <v>5871300</v>
      </c>
      <c r="S70" s="49">
        <f t="shared" si="34"/>
        <v>5931747</v>
      </c>
      <c r="T70" s="49">
        <f t="shared" si="34"/>
        <v>11803047</v>
      </c>
      <c r="U70" s="47">
        <f t="shared" si="34"/>
        <v>327086</v>
      </c>
      <c r="V70" s="49">
        <f t="shared" si="34"/>
        <v>12130133</v>
      </c>
      <c r="W70" s="291">
        <f t="shared" si="28"/>
        <v>24.032551592578912</v>
      </c>
    </row>
    <row r="71" spans="2:23" ht="13.5" thickTop="1">
      <c r="B71" s="4" t="s">
        <v>22</v>
      </c>
      <c r="C71" s="29">
        <f aca="true" t="shared" si="35" ref="C71:H71">+C17+C44</f>
        <v>11091</v>
      </c>
      <c r="D71" s="30">
        <f t="shared" si="35"/>
        <v>11087</v>
      </c>
      <c r="E71" s="35">
        <f t="shared" si="35"/>
        <v>22178</v>
      </c>
      <c r="F71" s="29">
        <f t="shared" si="35"/>
        <v>11148</v>
      </c>
      <c r="G71" s="30">
        <f t="shared" si="35"/>
        <v>11140</v>
      </c>
      <c r="H71" s="31">
        <f t="shared" si="35"/>
        <v>22288</v>
      </c>
      <c r="I71" s="289">
        <f t="shared" si="25"/>
        <v>0.49598701415818347</v>
      </c>
      <c r="L71" s="4" t="s">
        <v>22</v>
      </c>
      <c r="M71" s="29">
        <f aca="true" t="shared" si="36" ref="M71:N73">+M17+M44</f>
        <v>1643135</v>
      </c>
      <c r="N71" s="36">
        <f t="shared" si="36"/>
        <v>1657239</v>
      </c>
      <c r="O71" s="33">
        <f>M71+N71</f>
        <v>3300374</v>
      </c>
      <c r="P71" s="34">
        <f>+P17+P44</f>
        <v>114726</v>
      </c>
      <c r="Q71" s="35">
        <f>O71+P71</f>
        <v>3415100</v>
      </c>
      <c r="R71" s="29">
        <f aca="true" t="shared" si="37" ref="R71:S73">+R17+R44</f>
        <v>1595284</v>
      </c>
      <c r="S71" s="36">
        <f t="shared" si="37"/>
        <v>1653451</v>
      </c>
      <c r="T71" s="33">
        <f>R71+S71</f>
        <v>3248735</v>
      </c>
      <c r="U71" s="34">
        <f>+U17+U44</f>
        <v>104953</v>
      </c>
      <c r="V71" s="31">
        <f>T71+U71</f>
        <v>3353688</v>
      </c>
      <c r="W71" s="289">
        <f t="shared" si="28"/>
        <v>-1.7982489531785273</v>
      </c>
    </row>
    <row r="72" spans="2:23" ht="12.75">
      <c r="B72" s="4" t="s">
        <v>23</v>
      </c>
      <c r="C72" s="29">
        <f aca="true" t="shared" si="38" ref="C72:G73">+C18+C45</f>
        <v>10625</v>
      </c>
      <c r="D72" s="30">
        <f t="shared" si="38"/>
        <v>10632</v>
      </c>
      <c r="E72" s="35">
        <f t="shared" si="38"/>
        <v>21257</v>
      </c>
      <c r="F72" s="29">
        <f t="shared" si="38"/>
        <v>10430</v>
      </c>
      <c r="G72" s="30">
        <f t="shared" si="38"/>
        <v>10427</v>
      </c>
      <c r="H72" s="31">
        <f>F72+G72</f>
        <v>20857</v>
      </c>
      <c r="I72" s="289">
        <f t="shared" si="25"/>
        <v>-1.88173307616315</v>
      </c>
      <c r="L72" s="4" t="s">
        <v>23</v>
      </c>
      <c r="M72" s="29">
        <f t="shared" si="36"/>
        <v>1398683</v>
      </c>
      <c r="N72" s="36">
        <f t="shared" si="36"/>
        <v>1405119</v>
      </c>
      <c r="O72" s="33">
        <f>M72+N72</f>
        <v>2803802</v>
      </c>
      <c r="P72" s="34">
        <f>+P18+P45</f>
        <v>113264</v>
      </c>
      <c r="Q72" s="35">
        <f>O72+P72</f>
        <v>2917066</v>
      </c>
      <c r="R72" s="29">
        <f t="shared" si="37"/>
        <v>1230769</v>
      </c>
      <c r="S72" s="36">
        <f t="shared" si="37"/>
        <v>1270479</v>
      </c>
      <c r="T72" s="33">
        <f>R72+S72</f>
        <v>2501248</v>
      </c>
      <c r="U72" s="34">
        <f>+U18+U45</f>
        <v>120970</v>
      </c>
      <c r="V72" s="31">
        <f>T72+U72</f>
        <v>2622218</v>
      </c>
      <c r="W72" s="289">
        <f>IF(Q72=0,0,((V72/Q72)-1)*100)</f>
        <v>-10.107690398503156</v>
      </c>
    </row>
    <row r="73" spans="2:23" ht="13.5" thickBot="1">
      <c r="B73" s="4" t="s">
        <v>24</v>
      </c>
      <c r="C73" s="29">
        <f t="shared" si="38"/>
        <v>9869</v>
      </c>
      <c r="D73" s="30">
        <f t="shared" si="38"/>
        <v>9868</v>
      </c>
      <c r="E73" s="35">
        <f t="shared" si="38"/>
        <v>19737</v>
      </c>
      <c r="F73" s="29">
        <f t="shared" si="38"/>
        <v>9454</v>
      </c>
      <c r="G73" s="30">
        <f t="shared" si="38"/>
        <v>9465</v>
      </c>
      <c r="H73" s="31">
        <f>F73+G73</f>
        <v>18919</v>
      </c>
      <c r="I73" s="289">
        <f>IF(E73=0,0,((H73/E73)-1)*100)</f>
        <v>-4.144500177331912</v>
      </c>
      <c r="L73" s="4" t="s">
        <v>24</v>
      </c>
      <c r="M73" s="29">
        <f t="shared" si="36"/>
        <v>1371256</v>
      </c>
      <c r="N73" s="36">
        <f t="shared" si="36"/>
        <v>1344037</v>
      </c>
      <c r="O73" s="51">
        <f>M73+N73</f>
        <v>2715293</v>
      </c>
      <c r="P73" s="52">
        <f>+P19+P46</f>
        <v>117115</v>
      </c>
      <c r="Q73" s="35">
        <f>O73+P73</f>
        <v>2832408</v>
      </c>
      <c r="R73" s="29">
        <f t="shared" si="37"/>
        <v>1292218</v>
      </c>
      <c r="S73" s="36">
        <f t="shared" si="37"/>
        <v>1228202</v>
      </c>
      <c r="T73" s="51">
        <f>R73+S73</f>
        <v>2520420</v>
      </c>
      <c r="U73" s="52">
        <f>+U19+U46</f>
        <v>136208</v>
      </c>
      <c r="V73" s="31">
        <f>T73+U73</f>
        <v>2656628</v>
      </c>
      <c r="W73" s="289">
        <f>IF(Q73=0,0,((V73/Q73)-1)*100)</f>
        <v>-6.206026815345811</v>
      </c>
    </row>
    <row r="74" spans="2:23" ht="17.25" thickBot="1" thickTop="1">
      <c r="B74" s="44" t="s">
        <v>25</v>
      </c>
      <c r="C74" s="45">
        <f aca="true" t="shared" si="39" ref="C74:H74">+C71+C72+C73</f>
        <v>31585</v>
      </c>
      <c r="D74" s="46">
        <f t="shared" si="39"/>
        <v>31587</v>
      </c>
      <c r="E74" s="49">
        <f t="shared" si="39"/>
        <v>63172</v>
      </c>
      <c r="F74" s="40">
        <f t="shared" si="39"/>
        <v>31032</v>
      </c>
      <c r="G74" s="53">
        <f t="shared" si="39"/>
        <v>31032</v>
      </c>
      <c r="H74" s="53">
        <f t="shared" si="39"/>
        <v>62064</v>
      </c>
      <c r="I74" s="290">
        <f>IF(E74=0,0,((H74/E74)-1)*100)</f>
        <v>-1.7539416197049351</v>
      </c>
      <c r="J74" s="55"/>
      <c r="K74" s="56"/>
      <c r="L74" s="44" t="s">
        <v>25</v>
      </c>
      <c r="M74" s="45">
        <f aca="true" t="shared" si="40" ref="M74:V74">+M71+M72+M73</f>
        <v>4413074</v>
      </c>
      <c r="N74" s="45">
        <f t="shared" si="40"/>
        <v>4406395</v>
      </c>
      <c r="O74" s="47">
        <f t="shared" si="40"/>
        <v>8819469</v>
      </c>
      <c r="P74" s="47">
        <f t="shared" si="40"/>
        <v>345105</v>
      </c>
      <c r="Q74" s="47">
        <f t="shared" si="40"/>
        <v>9164574</v>
      </c>
      <c r="R74" s="45">
        <f t="shared" si="40"/>
        <v>4118271</v>
      </c>
      <c r="S74" s="45">
        <f t="shared" si="40"/>
        <v>4152132</v>
      </c>
      <c r="T74" s="47">
        <f t="shared" si="40"/>
        <v>8270403</v>
      </c>
      <c r="U74" s="47">
        <f t="shared" si="40"/>
        <v>362131</v>
      </c>
      <c r="V74" s="47">
        <f t="shared" si="40"/>
        <v>8632534</v>
      </c>
      <c r="W74" s="290">
        <f>IF(Q74=0,0,((V74/Q74)-1)*100)</f>
        <v>-5.80539804687048</v>
      </c>
    </row>
    <row r="75" spans="2:23" ht="14.25" thickBot="1" thickTop="1">
      <c r="B75" s="4" t="s">
        <v>27</v>
      </c>
      <c r="C75" s="29">
        <f>+C21+C48</f>
        <v>10599</v>
      </c>
      <c r="D75" s="30">
        <f>+D21+D48</f>
        <v>10605</v>
      </c>
      <c r="E75" s="67">
        <f>+E21+E48</f>
        <v>21204</v>
      </c>
      <c r="F75" s="29">
        <f>+F21+F48</f>
        <v>10821</v>
      </c>
      <c r="G75" s="30">
        <f>+G21+G48</f>
        <v>10818</v>
      </c>
      <c r="H75" s="31">
        <f>F75+G75</f>
        <v>21639</v>
      </c>
      <c r="I75" s="289">
        <f t="shared" si="25"/>
        <v>2.051499717034533</v>
      </c>
      <c r="J75" s="101"/>
      <c r="K75" s="101"/>
      <c r="L75" s="4" t="s">
        <v>27</v>
      </c>
      <c r="M75" s="29">
        <f>+M21+M48</f>
        <v>1626843</v>
      </c>
      <c r="N75" s="36">
        <f>+N21+N48</f>
        <v>1581349</v>
      </c>
      <c r="O75" s="51">
        <f>M75+N75</f>
        <v>3208192</v>
      </c>
      <c r="P75" s="59">
        <f>+P21+P48</f>
        <v>138825</v>
      </c>
      <c r="Q75" s="35">
        <f>O75+P75</f>
        <v>3347017</v>
      </c>
      <c r="R75" s="29">
        <f>+R21+R48</f>
        <v>1700751</v>
      </c>
      <c r="S75" s="36">
        <f>+S21+S48</f>
        <v>1642531</v>
      </c>
      <c r="T75" s="51">
        <f>R75+S75</f>
        <v>3343282</v>
      </c>
      <c r="U75" s="59">
        <f>+U21+U48</f>
        <v>151799</v>
      </c>
      <c r="V75" s="31">
        <f>T75+U75</f>
        <v>3495081</v>
      </c>
      <c r="W75" s="289">
        <f t="shared" si="28"/>
        <v>4.423760022730683</v>
      </c>
    </row>
    <row r="76" spans="2:23" ht="14.25" thickBot="1" thickTop="1">
      <c r="B76" s="39" t="s">
        <v>69</v>
      </c>
      <c r="C76" s="40">
        <f aca="true" t="shared" si="41" ref="C76:H76">+C70+C74+C75</f>
        <v>72333</v>
      </c>
      <c r="D76" s="41">
        <f t="shared" si="41"/>
        <v>72336</v>
      </c>
      <c r="E76" s="42">
        <f t="shared" si="41"/>
        <v>144669</v>
      </c>
      <c r="F76" s="40">
        <f t="shared" si="41"/>
        <v>75772</v>
      </c>
      <c r="G76" s="41">
        <f t="shared" si="41"/>
        <v>75767</v>
      </c>
      <c r="H76" s="42">
        <f t="shared" si="41"/>
        <v>151539</v>
      </c>
      <c r="I76" s="290">
        <f>IF(E76=0,0,((H76/E76)-1)*100)</f>
        <v>4.748771333181256</v>
      </c>
      <c r="J76" s="101"/>
      <c r="L76" s="39" t="s">
        <v>69</v>
      </c>
      <c r="M76" s="40">
        <f aca="true" t="shared" si="42" ref="M76:V76">+M70+M74+M75</f>
        <v>10746332</v>
      </c>
      <c r="N76" s="41">
        <f t="shared" si="42"/>
        <v>10725842</v>
      </c>
      <c r="O76" s="40">
        <f t="shared" si="42"/>
        <v>21472174</v>
      </c>
      <c r="P76" s="40">
        <f t="shared" si="42"/>
        <v>819215</v>
      </c>
      <c r="Q76" s="40">
        <f t="shared" si="42"/>
        <v>22291389</v>
      </c>
      <c r="R76" s="40">
        <f t="shared" si="42"/>
        <v>11690322</v>
      </c>
      <c r="S76" s="41">
        <f t="shared" si="42"/>
        <v>11726410</v>
      </c>
      <c r="T76" s="40">
        <f t="shared" si="42"/>
        <v>23416732</v>
      </c>
      <c r="U76" s="40">
        <f t="shared" si="42"/>
        <v>841016</v>
      </c>
      <c r="V76" s="42">
        <f t="shared" si="42"/>
        <v>24257748</v>
      </c>
      <c r="W76" s="290">
        <f>IF(Q76=0,0,((V76/Q76)-1)*100)</f>
        <v>8.821159596649618</v>
      </c>
    </row>
    <row r="77" spans="2:23" ht="14.25" thickBot="1" thickTop="1">
      <c r="B77" s="39" t="s">
        <v>70</v>
      </c>
      <c r="C77" s="40">
        <f aca="true" t="shared" si="43" ref="C77:H77">+C66+C70+C74+C75</f>
        <v>99772</v>
      </c>
      <c r="D77" s="41">
        <f t="shared" si="43"/>
        <v>99786</v>
      </c>
      <c r="E77" s="42">
        <f t="shared" si="43"/>
        <v>199558</v>
      </c>
      <c r="F77" s="40">
        <f t="shared" si="43"/>
        <v>109220</v>
      </c>
      <c r="G77" s="41">
        <f t="shared" si="43"/>
        <v>109213</v>
      </c>
      <c r="H77" s="42">
        <f t="shared" si="43"/>
        <v>218433</v>
      </c>
      <c r="I77" s="290">
        <f>IF(E77=0,0,((H77/E77)-1)*100)</f>
        <v>9.458403070786447</v>
      </c>
      <c r="J77" s="101"/>
      <c r="L77" s="39" t="s">
        <v>70</v>
      </c>
      <c r="M77" s="40">
        <f aca="true" t="shared" si="44" ref="M77:V77">+M66+M70+M74+M75</f>
        <v>14686083</v>
      </c>
      <c r="N77" s="41">
        <f t="shared" si="44"/>
        <v>14478888</v>
      </c>
      <c r="O77" s="40">
        <f t="shared" si="44"/>
        <v>29164971</v>
      </c>
      <c r="P77" s="40">
        <f t="shared" si="44"/>
        <v>1159224</v>
      </c>
      <c r="Q77" s="40">
        <f t="shared" si="44"/>
        <v>30324195</v>
      </c>
      <c r="R77" s="40">
        <f t="shared" si="44"/>
        <v>17337602</v>
      </c>
      <c r="S77" s="41">
        <f t="shared" si="44"/>
        <v>17190823</v>
      </c>
      <c r="T77" s="40">
        <f t="shared" si="44"/>
        <v>34528425</v>
      </c>
      <c r="U77" s="40">
        <f t="shared" si="44"/>
        <v>1211150</v>
      </c>
      <c r="V77" s="42">
        <f t="shared" si="44"/>
        <v>35739575</v>
      </c>
      <c r="W77" s="290">
        <f>IF(Q77=0,0,((V77/Q77)-1)*100)</f>
        <v>17.85828115140402</v>
      </c>
    </row>
    <row r="78" spans="2:23" ht="13.5" thickTop="1">
      <c r="B78" s="4" t="s">
        <v>28</v>
      </c>
      <c r="C78" s="29">
        <f aca="true" t="shared" si="45" ref="C78:E79">+C24+C51</f>
        <v>10887</v>
      </c>
      <c r="D78" s="30">
        <f t="shared" si="45"/>
        <v>10881</v>
      </c>
      <c r="E78" s="35">
        <f t="shared" si="45"/>
        <v>21768</v>
      </c>
      <c r="F78" s="29"/>
      <c r="G78" s="30"/>
      <c r="H78" s="31"/>
      <c r="I78" s="289"/>
      <c r="L78" s="4" t="s">
        <v>28</v>
      </c>
      <c r="M78" s="29">
        <f>+M24+M51</f>
        <v>1688740</v>
      </c>
      <c r="N78" s="36">
        <f>+N24+N51</f>
        <v>1732672</v>
      </c>
      <c r="O78" s="51">
        <f>+O24+O51</f>
        <v>3421412</v>
      </c>
      <c r="P78" s="34">
        <f>+P24+P51</f>
        <v>133295</v>
      </c>
      <c r="Q78" s="35">
        <f>+Q24+Q51</f>
        <v>3554707</v>
      </c>
      <c r="R78" s="29"/>
      <c r="S78" s="36"/>
      <c r="T78" s="51"/>
      <c r="U78" s="34"/>
      <c r="V78" s="31"/>
      <c r="W78" s="289"/>
    </row>
    <row r="79" spans="2:23" ht="13.5" thickBot="1">
      <c r="B79" s="4" t="s">
        <v>29</v>
      </c>
      <c r="C79" s="29">
        <f t="shared" si="45"/>
        <v>10316</v>
      </c>
      <c r="D79" s="30">
        <f t="shared" si="45"/>
        <v>10320</v>
      </c>
      <c r="E79" s="35">
        <f t="shared" si="45"/>
        <v>20636</v>
      </c>
      <c r="F79" s="29"/>
      <c r="G79" s="30"/>
      <c r="H79" s="31"/>
      <c r="I79" s="289"/>
      <c r="J79" s="101"/>
      <c r="L79" s="4" t="s">
        <v>29</v>
      </c>
      <c r="M79" s="29">
        <f>+M25+M52</f>
        <v>1527215</v>
      </c>
      <c r="N79" s="36">
        <f>+N25+N52</f>
        <v>1512410</v>
      </c>
      <c r="O79" s="51">
        <f>M79+N79</f>
        <v>3039625</v>
      </c>
      <c r="P79" s="52">
        <f>+P25+P52</f>
        <v>132676</v>
      </c>
      <c r="Q79" s="35">
        <f>O79+P79</f>
        <v>3172301</v>
      </c>
      <c r="R79" s="29"/>
      <c r="S79" s="36"/>
      <c r="T79" s="51"/>
      <c r="U79" s="52"/>
      <c r="V79" s="31"/>
      <c r="W79" s="289"/>
    </row>
    <row r="80" spans="2:23" ht="14.25" thickBot="1" thickTop="1">
      <c r="B80" s="39" t="s">
        <v>30</v>
      </c>
      <c r="C80" s="40">
        <f>+C75+C78+C79</f>
        <v>31802</v>
      </c>
      <c r="D80" s="41">
        <f>+D75+D78+D79</f>
        <v>31806</v>
      </c>
      <c r="E80" s="40">
        <f>+E75+E78+E79</f>
        <v>63608</v>
      </c>
      <c r="F80" s="40"/>
      <c r="G80" s="41"/>
      <c r="H80" s="40"/>
      <c r="I80" s="290"/>
      <c r="L80" s="39" t="s">
        <v>30</v>
      </c>
      <c r="M80" s="40">
        <f>+M75+M78+M79</f>
        <v>4842798</v>
      </c>
      <c r="N80" s="41">
        <f>+N75+N78+N79</f>
        <v>4826431</v>
      </c>
      <c r="O80" s="40">
        <f>+O75+O78+O79</f>
        <v>9669229</v>
      </c>
      <c r="P80" s="40">
        <f>+P75+P78+P79</f>
        <v>404796</v>
      </c>
      <c r="Q80" s="40">
        <f>+Q75+Q78+Q79</f>
        <v>10074025</v>
      </c>
      <c r="R80" s="40"/>
      <c r="S80" s="41"/>
      <c r="T80" s="40"/>
      <c r="U80" s="40"/>
      <c r="V80" s="40"/>
      <c r="W80" s="290"/>
    </row>
    <row r="81" spans="2:23" ht="14.25" thickBot="1" thickTop="1">
      <c r="B81" s="39" t="s">
        <v>9</v>
      </c>
      <c r="C81" s="40">
        <f>+C66+C70+C74+C80</f>
        <v>120975</v>
      </c>
      <c r="D81" s="41">
        <f>+D66+D70+D74+D80</f>
        <v>120987</v>
      </c>
      <c r="E81" s="40">
        <f>+E66+E70+E74+E80</f>
        <v>241962</v>
      </c>
      <c r="F81" s="40"/>
      <c r="G81" s="41"/>
      <c r="H81" s="40"/>
      <c r="I81" s="290"/>
      <c r="L81" s="39" t="s">
        <v>9</v>
      </c>
      <c r="M81" s="40">
        <f>+M66+M70+M74+M80</f>
        <v>17902038</v>
      </c>
      <c r="N81" s="41">
        <f>+N66+N70+N74+N80</f>
        <v>17723970</v>
      </c>
      <c r="O81" s="40">
        <f>+O66+O70+O74+O80</f>
        <v>35626008</v>
      </c>
      <c r="P81" s="40">
        <f>+P66+P70+P74+P80</f>
        <v>1425195</v>
      </c>
      <c r="Q81" s="40">
        <f>+Q66+Q70+Q74+Q80</f>
        <v>37051203</v>
      </c>
      <c r="R81" s="40"/>
      <c r="S81" s="41"/>
      <c r="T81" s="40"/>
      <c r="U81" s="40"/>
      <c r="V81" s="40"/>
      <c r="W81" s="290"/>
    </row>
    <row r="82" spans="2:12" ht="13.5" thickTop="1">
      <c r="B82" s="63" t="s">
        <v>65</v>
      </c>
      <c r="C82" s="1"/>
      <c r="D82" s="1"/>
      <c r="E82" s="1"/>
      <c r="F82" s="1"/>
      <c r="G82" s="1"/>
      <c r="H82" s="1"/>
      <c r="I82" s="121"/>
      <c r="L82" s="63" t="s">
        <v>65</v>
      </c>
    </row>
    <row r="83" spans="2:23" ht="12.75">
      <c r="B83" s="1"/>
      <c r="C83" s="1"/>
      <c r="D83" s="1"/>
      <c r="E83" s="1"/>
      <c r="F83" s="1"/>
      <c r="G83" s="1"/>
      <c r="H83" s="1"/>
      <c r="I83" s="121"/>
      <c r="L83" s="348" t="s">
        <v>41</v>
      </c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</row>
    <row r="84" spans="2:23" ht="15.75">
      <c r="B84" s="1"/>
      <c r="C84" s="1"/>
      <c r="D84" s="1"/>
      <c r="E84" s="1"/>
      <c r="F84" s="1"/>
      <c r="G84" s="1"/>
      <c r="H84" s="1"/>
      <c r="I84" s="121"/>
      <c r="L84" s="349" t="s">
        <v>42</v>
      </c>
      <c r="M84" s="349"/>
      <c r="N84" s="349"/>
      <c r="O84" s="349"/>
      <c r="P84" s="349"/>
      <c r="Q84" s="349"/>
      <c r="R84" s="349"/>
      <c r="S84" s="349"/>
      <c r="T84" s="349"/>
      <c r="U84" s="349"/>
      <c r="V84" s="349"/>
      <c r="W84" s="349"/>
    </row>
    <row r="85" spans="2:23" ht="13.5" thickBot="1">
      <c r="B85" s="1"/>
      <c r="C85" s="1"/>
      <c r="D85" s="1"/>
      <c r="E85" s="1"/>
      <c r="F85" s="1"/>
      <c r="G85" s="1"/>
      <c r="H85" s="1"/>
      <c r="I85" s="121"/>
      <c r="W85" s="272" t="s">
        <v>43</v>
      </c>
    </row>
    <row r="86" spans="2:23" ht="17.25" thickBot="1" thickTop="1">
      <c r="B86" s="1"/>
      <c r="C86" s="1"/>
      <c r="D86" s="1"/>
      <c r="E86" s="1"/>
      <c r="F86" s="1"/>
      <c r="G86" s="1"/>
      <c r="H86" s="1"/>
      <c r="I86" s="121"/>
      <c r="L86" s="3"/>
      <c r="M86" s="350" t="s">
        <v>67</v>
      </c>
      <c r="N86" s="351"/>
      <c r="O86" s="351"/>
      <c r="P86" s="351"/>
      <c r="Q86" s="352"/>
      <c r="R86" s="353" t="s">
        <v>68</v>
      </c>
      <c r="S86" s="354"/>
      <c r="T86" s="354"/>
      <c r="U86" s="354"/>
      <c r="V86" s="355"/>
      <c r="W86" s="269" t="s">
        <v>4</v>
      </c>
    </row>
    <row r="87" spans="2:23" ht="13.5" thickTop="1">
      <c r="B87" s="1"/>
      <c r="C87" s="1"/>
      <c r="D87" s="1"/>
      <c r="E87" s="1"/>
      <c r="F87" s="1"/>
      <c r="G87" s="1"/>
      <c r="H87" s="1"/>
      <c r="I87" s="121"/>
      <c r="L87" s="4" t="s">
        <v>5</v>
      </c>
      <c r="M87" s="5"/>
      <c r="N87" s="8"/>
      <c r="O87" s="9"/>
      <c r="P87" s="10"/>
      <c r="Q87" s="11"/>
      <c r="R87" s="5"/>
      <c r="S87" s="8"/>
      <c r="T87" s="9"/>
      <c r="U87" s="10"/>
      <c r="V87" s="11"/>
      <c r="W87" s="270" t="s">
        <v>6</v>
      </c>
    </row>
    <row r="88" spans="2:23" ht="13.5" thickBot="1">
      <c r="B88" s="1"/>
      <c r="C88" s="1"/>
      <c r="D88" s="1"/>
      <c r="E88" s="1"/>
      <c r="F88" s="1"/>
      <c r="G88" s="1"/>
      <c r="H88" s="1"/>
      <c r="I88" s="121"/>
      <c r="L88" s="12"/>
      <c r="M88" s="15" t="s">
        <v>44</v>
      </c>
      <c r="N88" s="16" t="s">
        <v>45</v>
      </c>
      <c r="O88" s="17" t="s">
        <v>46</v>
      </c>
      <c r="P88" s="18" t="s">
        <v>13</v>
      </c>
      <c r="Q88" s="19" t="s">
        <v>9</v>
      </c>
      <c r="R88" s="15" t="s">
        <v>44</v>
      </c>
      <c r="S88" s="16" t="s">
        <v>45</v>
      </c>
      <c r="T88" s="17" t="s">
        <v>46</v>
      </c>
      <c r="U88" s="18" t="s">
        <v>13</v>
      </c>
      <c r="V88" s="19" t="s">
        <v>9</v>
      </c>
      <c r="W88" s="271"/>
    </row>
    <row r="89" spans="2:23" ht="4.5" customHeight="1" thickTop="1">
      <c r="B89" s="1"/>
      <c r="C89" s="1"/>
      <c r="D89" s="1"/>
      <c r="E89" s="1"/>
      <c r="F89" s="1"/>
      <c r="G89" s="1"/>
      <c r="H89" s="1"/>
      <c r="I89" s="121"/>
      <c r="L89" s="4"/>
      <c r="M89" s="23"/>
      <c r="N89" s="24"/>
      <c r="O89" s="25"/>
      <c r="P89" s="26"/>
      <c r="Q89" s="27"/>
      <c r="R89" s="23"/>
      <c r="S89" s="24"/>
      <c r="T89" s="25"/>
      <c r="U89" s="26"/>
      <c r="V89" s="28"/>
      <c r="W89" s="230"/>
    </row>
    <row r="90" spans="1:27" s="102" customFormat="1" ht="12.75" customHeight="1">
      <c r="A90" s="259"/>
      <c r="B90" s="258"/>
      <c r="C90" s="258"/>
      <c r="D90" s="258"/>
      <c r="E90" s="258"/>
      <c r="F90" s="258"/>
      <c r="G90" s="258"/>
      <c r="H90" s="258"/>
      <c r="I90" s="278"/>
      <c r="J90" s="259"/>
      <c r="L90" s="103" t="s">
        <v>14</v>
      </c>
      <c r="M90" s="104">
        <v>39490</v>
      </c>
      <c r="N90" s="105">
        <v>56945</v>
      </c>
      <c r="O90" s="106">
        <f>M90+N90</f>
        <v>96435</v>
      </c>
      <c r="P90" s="107">
        <v>2046</v>
      </c>
      <c r="Q90" s="108">
        <f>O90+P90</f>
        <v>98481</v>
      </c>
      <c r="R90" s="104">
        <v>39400</v>
      </c>
      <c r="S90" s="105">
        <v>57041</v>
      </c>
      <c r="T90" s="106">
        <f>R90+S90</f>
        <v>96441</v>
      </c>
      <c r="U90" s="107">
        <v>2893</v>
      </c>
      <c r="V90" s="109">
        <f>T90+U90</f>
        <v>99334</v>
      </c>
      <c r="W90" s="289">
        <f aca="true" t="shared" si="46" ref="W90:W104">IF(Q90=0,0,((V90/Q90)-1)*100)</f>
        <v>0.866156923670558</v>
      </c>
      <c r="X90" s="341"/>
      <c r="AA90" s="343"/>
    </row>
    <row r="91" spans="1:27" s="102" customFormat="1" ht="12.75" customHeight="1">
      <c r="A91" s="259"/>
      <c r="B91" s="258"/>
      <c r="C91" s="258"/>
      <c r="D91" s="258"/>
      <c r="E91" s="258"/>
      <c r="F91" s="258"/>
      <c r="G91" s="258"/>
      <c r="H91" s="258"/>
      <c r="I91" s="278"/>
      <c r="J91" s="259"/>
      <c r="L91" s="103" t="s">
        <v>15</v>
      </c>
      <c r="M91" s="104">
        <v>30499</v>
      </c>
      <c r="N91" s="105">
        <v>44882</v>
      </c>
      <c r="O91" s="106">
        <f>M91+N91</f>
        <v>75381</v>
      </c>
      <c r="P91" s="107">
        <v>1692</v>
      </c>
      <c r="Q91" s="108">
        <f>O91+P91</f>
        <v>77073</v>
      </c>
      <c r="R91" s="104">
        <v>39615</v>
      </c>
      <c r="S91" s="105">
        <v>59978</v>
      </c>
      <c r="T91" s="106">
        <f>R91+S91</f>
        <v>99593</v>
      </c>
      <c r="U91" s="107">
        <v>3082</v>
      </c>
      <c r="V91" s="109">
        <f>T91+U91</f>
        <v>102675</v>
      </c>
      <c r="W91" s="289">
        <f t="shared" si="46"/>
        <v>33.21785839399012</v>
      </c>
      <c r="X91" s="341"/>
      <c r="AA91" s="343"/>
    </row>
    <row r="92" spans="1:27" s="102" customFormat="1" ht="12.75" customHeight="1" thickBot="1">
      <c r="A92" s="259"/>
      <c r="B92" s="258"/>
      <c r="C92" s="258"/>
      <c r="D92" s="258"/>
      <c r="E92" s="258"/>
      <c r="F92" s="258"/>
      <c r="G92" s="258"/>
      <c r="H92" s="258"/>
      <c r="I92" s="278"/>
      <c r="J92" s="259"/>
      <c r="L92" s="111" t="s">
        <v>16</v>
      </c>
      <c r="M92" s="104">
        <v>24038</v>
      </c>
      <c r="N92" s="105">
        <v>38648</v>
      </c>
      <c r="O92" s="106">
        <f>M92+N92</f>
        <v>62686</v>
      </c>
      <c r="P92" s="107">
        <v>1532</v>
      </c>
      <c r="Q92" s="108">
        <f>O92+P92</f>
        <v>64218</v>
      </c>
      <c r="R92" s="104">
        <v>39575</v>
      </c>
      <c r="S92" s="105">
        <v>59722</v>
      </c>
      <c r="T92" s="106">
        <f>R92+S92</f>
        <v>99297</v>
      </c>
      <c r="U92" s="107">
        <v>2869</v>
      </c>
      <c r="V92" s="109">
        <f>T92+U92</f>
        <v>102166</v>
      </c>
      <c r="W92" s="289">
        <f t="shared" si="46"/>
        <v>59.0924662867109</v>
      </c>
      <c r="X92" s="341"/>
      <c r="AA92" s="343"/>
    </row>
    <row r="93" spans="1:27" s="102" customFormat="1" ht="12.75" customHeight="1" thickBot="1" thickTop="1">
      <c r="A93" s="259"/>
      <c r="B93" s="258"/>
      <c r="C93" s="258"/>
      <c r="D93" s="258"/>
      <c r="E93" s="258"/>
      <c r="F93" s="258"/>
      <c r="G93" s="258"/>
      <c r="H93" s="258"/>
      <c r="I93" s="278"/>
      <c r="J93" s="259"/>
      <c r="L93" s="112" t="s">
        <v>17</v>
      </c>
      <c r="M93" s="113">
        <f aca="true" t="shared" si="47" ref="M93:V93">+M90+M91+M92</f>
        <v>94027</v>
      </c>
      <c r="N93" s="114">
        <f t="shared" si="47"/>
        <v>140475</v>
      </c>
      <c r="O93" s="113">
        <f t="shared" si="47"/>
        <v>234502</v>
      </c>
      <c r="P93" s="113">
        <f t="shared" si="47"/>
        <v>5270</v>
      </c>
      <c r="Q93" s="113">
        <f t="shared" si="47"/>
        <v>239772</v>
      </c>
      <c r="R93" s="113">
        <f t="shared" si="47"/>
        <v>118590</v>
      </c>
      <c r="S93" s="114">
        <f t="shared" si="47"/>
        <v>176741</v>
      </c>
      <c r="T93" s="113">
        <f t="shared" si="47"/>
        <v>295331</v>
      </c>
      <c r="U93" s="113">
        <f t="shared" si="47"/>
        <v>8844</v>
      </c>
      <c r="V93" s="115">
        <f t="shared" si="47"/>
        <v>304175</v>
      </c>
      <c r="W93" s="290">
        <f t="shared" si="46"/>
        <v>26.86010042874063</v>
      </c>
      <c r="X93" s="341"/>
      <c r="AA93" s="343"/>
    </row>
    <row r="94" spans="1:24" ht="13.5" thickTop="1">
      <c r="A94" s="70"/>
      <c r="B94" s="70"/>
      <c r="C94" s="70"/>
      <c r="D94" s="70"/>
      <c r="E94" s="70"/>
      <c r="F94" s="70"/>
      <c r="G94" s="70"/>
      <c r="H94" s="70"/>
      <c r="I94" s="277"/>
      <c r="J94" s="70"/>
      <c r="L94" s="4" t="s">
        <v>18</v>
      </c>
      <c r="M94" s="29">
        <v>25070</v>
      </c>
      <c r="N94" s="36">
        <v>40551</v>
      </c>
      <c r="O94" s="33">
        <f>M94+N94</f>
        <v>65621</v>
      </c>
      <c r="P94" s="34">
        <v>1588</v>
      </c>
      <c r="Q94" s="35">
        <f>O94+P94</f>
        <v>67209</v>
      </c>
      <c r="R94" s="29">
        <v>37906</v>
      </c>
      <c r="S94" s="36">
        <v>56173</v>
      </c>
      <c r="T94" s="33">
        <f>R94+S94</f>
        <v>94079</v>
      </c>
      <c r="U94" s="34">
        <v>3039</v>
      </c>
      <c r="V94" s="31">
        <f>T94+U94</f>
        <v>97118</v>
      </c>
      <c r="W94" s="289">
        <f t="shared" si="46"/>
        <v>44.501480456486476</v>
      </c>
      <c r="X94" s="341"/>
    </row>
    <row r="95" spans="1:24" ht="12.75">
      <c r="A95" s="70"/>
      <c r="B95" s="70"/>
      <c r="C95" s="70"/>
      <c r="D95" s="70"/>
      <c r="E95" s="70"/>
      <c r="F95" s="70"/>
      <c r="G95" s="70"/>
      <c r="H95" s="70"/>
      <c r="I95" s="277"/>
      <c r="J95" s="70"/>
      <c r="L95" s="4" t="s">
        <v>19</v>
      </c>
      <c r="M95" s="29">
        <v>24715</v>
      </c>
      <c r="N95" s="36">
        <v>39203</v>
      </c>
      <c r="O95" s="33">
        <f>M95+N95</f>
        <v>63918</v>
      </c>
      <c r="P95" s="34">
        <v>1823</v>
      </c>
      <c r="Q95" s="35">
        <f>O95+P95</f>
        <v>65741</v>
      </c>
      <c r="R95" s="29">
        <v>37088</v>
      </c>
      <c r="S95" s="36">
        <v>56106</v>
      </c>
      <c r="T95" s="33">
        <f>R95+S95</f>
        <v>93194</v>
      </c>
      <c r="U95" s="34">
        <v>2585</v>
      </c>
      <c r="V95" s="31">
        <f>T95+U95</f>
        <v>95779</v>
      </c>
      <c r="W95" s="289">
        <f t="shared" si="46"/>
        <v>45.69142544226585</v>
      </c>
      <c r="X95" s="341"/>
    </row>
    <row r="96" spans="1:23" ht="13.5" thickBot="1">
      <c r="A96" s="70"/>
      <c r="B96" s="70"/>
      <c r="C96" s="70"/>
      <c r="D96" s="70"/>
      <c r="E96" s="70"/>
      <c r="F96" s="70"/>
      <c r="G96" s="70"/>
      <c r="H96" s="70"/>
      <c r="I96" s="277"/>
      <c r="J96" s="70"/>
      <c r="L96" s="4" t="s">
        <v>20</v>
      </c>
      <c r="M96" s="29">
        <v>31437</v>
      </c>
      <c r="N96" s="36">
        <v>48015</v>
      </c>
      <c r="O96" s="33">
        <f>M96+N96</f>
        <v>79452</v>
      </c>
      <c r="P96" s="34">
        <v>1875</v>
      </c>
      <c r="Q96" s="35">
        <f>O96+P96</f>
        <v>81327</v>
      </c>
      <c r="R96" s="29">
        <v>45022</v>
      </c>
      <c r="S96" s="36">
        <v>63718</v>
      </c>
      <c r="T96" s="33">
        <f>R96+S96</f>
        <v>108740</v>
      </c>
      <c r="U96" s="34">
        <v>3345</v>
      </c>
      <c r="V96" s="31">
        <f>T96+U96</f>
        <v>112085</v>
      </c>
      <c r="W96" s="289">
        <f t="shared" si="46"/>
        <v>37.82015812706727</v>
      </c>
    </row>
    <row r="97" spans="1:26" ht="14.25" thickBot="1" thickTop="1">
      <c r="A97" s="70"/>
      <c r="B97" s="70"/>
      <c r="C97" s="70"/>
      <c r="D97" s="70"/>
      <c r="E97" s="70"/>
      <c r="F97" s="70"/>
      <c r="G97" s="70"/>
      <c r="H97" s="70"/>
      <c r="I97" s="277"/>
      <c r="J97" s="70"/>
      <c r="L97" s="44" t="s">
        <v>21</v>
      </c>
      <c r="M97" s="45">
        <f aca="true" t="shared" si="48" ref="M97:V97">M96+M95+M94</f>
        <v>81222</v>
      </c>
      <c r="N97" s="49">
        <f t="shared" si="48"/>
        <v>127769</v>
      </c>
      <c r="O97" s="49">
        <f t="shared" si="48"/>
        <v>208991</v>
      </c>
      <c r="P97" s="47">
        <f t="shared" si="48"/>
        <v>5286</v>
      </c>
      <c r="Q97" s="49">
        <f t="shared" si="48"/>
        <v>214277</v>
      </c>
      <c r="R97" s="45">
        <f t="shared" si="48"/>
        <v>120016</v>
      </c>
      <c r="S97" s="49">
        <f t="shared" si="48"/>
        <v>175997</v>
      </c>
      <c r="T97" s="49">
        <f t="shared" si="48"/>
        <v>296013</v>
      </c>
      <c r="U97" s="47">
        <f t="shared" si="48"/>
        <v>8969</v>
      </c>
      <c r="V97" s="49">
        <f t="shared" si="48"/>
        <v>304982</v>
      </c>
      <c r="W97" s="291">
        <f t="shared" si="46"/>
        <v>42.33072144933894</v>
      </c>
      <c r="Y97" s="101"/>
      <c r="Z97" s="101"/>
    </row>
    <row r="98" spans="1:23" ht="13.5" thickTop="1">
      <c r="A98" s="70"/>
      <c r="B98" s="70"/>
      <c r="C98" s="70"/>
      <c r="D98" s="70"/>
      <c r="E98" s="70"/>
      <c r="F98" s="70"/>
      <c r="G98" s="70"/>
      <c r="H98" s="70"/>
      <c r="I98" s="277"/>
      <c r="J98" s="70"/>
      <c r="L98" s="4" t="s">
        <v>22</v>
      </c>
      <c r="M98" s="29">
        <v>28765</v>
      </c>
      <c r="N98" s="36">
        <v>44498</v>
      </c>
      <c r="O98" s="33">
        <f>M98+N98</f>
        <v>73263</v>
      </c>
      <c r="P98" s="34">
        <v>2015</v>
      </c>
      <c r="Q98" s="35">
        <f>O98+P98</f>
        <v>75278</v>
      </c>
      <c r="R98" s="29">
        <v>41177</v>
      </c>
      <c r="S98" s="36">
        <v>60169</v>
      </c>
      <c r="T98" s="33">
        <f>R98+S98</f>
        <v>101346</v>
      </c>
      <c r="U98" s="34">
        <v>2784</v>
      </c>
      <c r="V98" s="31">
        <f>T98+U98</f>
        <v>104130</v>
      </c>
      <c r="W98" s="289">
        <f t="shared" si="46"/>
        <v>38.32726693057733</v>
      </c>
    </row>
    <row r="99" spans="1:23" ht="12.75">
      <c r="A99" s="70"/>
      <c r="B99" s="70"/>
      <c r="C99" s="70"/>
      <c r="D99" s="70"/>
      <c r="E99" s="70"/>
      <c r="F99" s="70"/>
      <c r="G99" s="70"/>
      <c r="H99" s="70"/>
      <c r="I99" s="277"/>
      <c r="J99" s="70"/>
      <c r="L99" s="4" t="s">
        <v>23</v>
      </c>
      <c r="M99" s="29">
        <v>30903</v>
      </c>
      <c r="N99" s="36">
        <v>49474</v>
      </c>
      <c r="O99" s="33">
        <f>M99+N99</f>
        <v>80377</v>
      </c>
      <c r="P99" s="34">
        <v>2608</v>
      </c>
      <c r="Q99" s="35">
        <f>O99+P99</f>
        <v>82985</v>
      </c>
      <c r="R99" s="29">
        <v>42404</v>
      </c>
      <c r="S99" s="36">
        <v>64432</v>
      </c>
      <c r="T99" s="33">
        <f>+R99+S99</f>
        <v>106836</v>
      </c>
      <c r="U99" s="34">
        <v>3258</v>
      </c>
      <c r="V99" s="31">
        <f>T99+U99</f>
        <v>110094</v>
      </c>
      <c r="W99" s="289">
        <f t="shared" si="46"/>
        <v>32.66734952099777</v>
      </c>
    </row>
    <row r="100" spans="1:23" ht="13.5" thickBot="1">
      <c r="A100" s="70"/>
      <c r="B100" s="70"/>
      <c r="C100" s="70"/>
      <c r="D100" s="70"/>
      <c r="E100" s="70"/>
      <c r="F100" s="70"/>
      <c r="G100" s="70"/>
      <c r="H100" s="70"/>
      <c r="I100" s="277"/>
      <c r="J100" s="70"/>
      <c r="L100" s="4" t="s">
        <v>24</v>
      </c>
      <c r="M100" s="29">
        <v>32057</v>
      </c>
      <c r="N100" s="36">
        <v>49272</v>
      </c>
      <c r="O100" s="51">
        <f>M100+N100</f>
        <v>81329</v>
      </c>
      <c r="P100" s="52">
        <v>2346</v>
      </c>
      <c r="Q100" s="35">
        <f>O100+P100</f>
        <v>83675</v>
      </c>
      <c r="R100" s="29">
        <v>41576</v>
      </c>
      <c r="S100" s="36">
        <v>61979</v>
      </c>
      <c r="T100" s="51">
        <f>+R100+S100</f>
        <v>103555</v>
      </c>
      <c r="U100" s="52">
        <v>3042</v>
      </c>
      <c r="V100" s="31">
        <f>T100+U100</f>
        <v>106597</v>
      </c>
      <c r="W100" s="289">
        <f t="shared" si="46"/>
        <v>27.39408425455632</v>
      </c>
    </row>
    <row r="101" spans="1:23" ht="14.25" thickBot="1" thickTop="1">
      <c r="A101" s="70"/>
      <c r="B101" s="70"/>
      <c r="C101" s="70"/>
      <c r="D101" s="70"/>
      <c r="E101" s="70"/>
      <c r="F101" s="70"/>
      <c r="G101" s="70"/>
      <c r="H101" s="70"/>
      <c r="I101" s="277"/>
      <c r="J101" s="70"/>
      <c r="L101" s="44" t="s">
        <v>25</v>
      </c>
      <c r="M101" s="45">
        <f aca="true" t="shared" si="49" ref="M101:V101">+M98+M99+M100</f>
        <v>91725</v>
      </c>
      <c r="N101" s="45">
        <f t="shared" si="49"/>
        <v>143244</v>
      </c>
      <c r="O101" s="47">
        <f t="shared" si="49"/>
        <v>234969</v>
      </c>
      <c r="P101" s="47">
        <f t="shared" si="49"/>
        <v>6969</v>
      </c>
      <c r="Q101" s="47">
        <f t="shared" si="49"/>
        <v>241938</v>
      </c>
      <c r="R101" s="45">
        <f t="shared" si="49"/>
        <v>125157</v>
      </c>
      <c r="S101" s="45">
        <f t="shared" si="49"/>
        <v>186580</v>
      </c>
      <c r="T101" s="47">
        <f t="shared" si="49"/>
        <v>311737</v>
      </c>
      <c r="U101" s="47">
        <f t="shared" si="49"/>
        <v>9084</v>
      </c>
      <c r="V101" s="47">
        <f t="shared" si="49"/>
        <v>320821</v>
      </c>
      <c r="W101" s="290">
        <f t="shared" si="46"/>
        <v>32.60463424513718</v>
      </c>
    </row>
    <row r="102" spans="1:23" ht="14.25" thickBot="1" thickTop="1">
      <c r="A102" s="70"/>
      <c r="B102" s="70"/>
      <c r="C102" s="70"/>
      <c r="D102" s="70"/>
      <c r="E102" s="70"/>
      <c r="F102" s="70"/>
      <c r="G102" s="70"/>
      <c r="H102" s="70"/>
      <c r="I102" s="277"/>
      <c r="J102" s="70"/>
      <c r="L102" s="4" t="s">
        <v>27</v>
      </c>
      <c r="M102" s="29">
        <v>34449</v>
      </c>
      <c r="N102" s="36">
        <v>49756</v>
      </c>
      <c r="O102" s="51">
        <f>M102+N102</f>
        <v>84205</v>
      </c>
      <c r="P102" s="59">
        <v>2491</v>
      </c>
      <c r="Q102" s="35">
        <f>O102+P102</f>
        <v>86696</v>
      </c>
      <c r="R102" s="29">
        <v>45859</v>
      </c>
      <c r="S102" s="36">
        <v>62836</v>
      </c>
      <c r="T102" s="51">
        <f>+R102+S102</f>
        <v>108695</v>
      </c>
      <c r="U102" s="59">
        <v>3187</v>
      </c>
      <c r="V102" s="31">
        <f>+T102+U102</f>
        <v>111882</v>
      </c>
      <c r="W102" s="289">
        <f t="shared" si="46"/>
        <v>29.050936606071787</v>
      </c>
    </row>
    <row r="103" spans="1:26" ht="14.25" thickBot="1" thickTop="1">
      <c r="A103" s="244"/>
      <c r="B103" s="262"/>
      <c r="C103" s="264"/>
      <c r="D103" s="264"/>
      <c r="E103" s="264"/>
      <c r="F103" s="264"/>
      <c r="G103" s="264"/>
      <c r="H103" s="264"/>
      <c r="I103" s="310"/>
      <c r="J103" s="345"/>
      <c r="L103" s="39" t="s">
        <v>69</v>
      </c>
      <c r="M103" s="40">
        <f aca="true" t="shared" si="50" ref="M103:V103">+M97+M101+M102</f>
        <v>207396</v>
      </c>
      <c r="N103" s="41">
        <f t="shared" si="50"/>
        <v>320769</v>
      </c>
      <c r="O103" s="40">
        <f t="shared" si="50"/>
        <v>528165</v>
      </c>
      <c r="P103" s="40">
        <f t="shared" si="50"/>
        <v>14746</v>
      </c>
      <c r="Q103" s="40">
        <f t="shared" si="50"/>
        <v>542911</v>
      </c>
      <c r="R103" s="40">
        <f t="shared" si="50"/>
        <v>291032</v>
      </c>
      <c r="S103" s="41">
        <f t="shared" si="50"/>
        <v>425413</v>
      </c>
      <c r="T103" s="40">
        <f t="shared" si="50"/>
        <v>716445</v>
      </c>
      <c r="U103" s="40">
        <f t="shared" si="50"/>
        <v>21240</v>
      </c>
      <c r="V103" s="42">
        <f t="shared" si="50"/>
        <v>737685</v>
      </c>
      <c r="W103" s="290">
        <f t="shared" si="46"/>
        <v>35.875861789501414</v>
      </c>
      <c r="Y103" s="101"/>
      <c r="Z103" s="101"/>
    </row>
    <row r="104" spans="1:26" ht="14.25" thickBot="1" thickTop="1">
      <c r="A104" s="70"/>
      <c r="B104" s="262"/>
      <c r="C104" s="264"/>
      <c r="D104" s="264"/>
      <c r="E104" s="264"/>
      <c r="F104" s="264"/>
      <c r="G104" s="264"/>
      <c r="H104" s="264"/>
      <c r="I104" s="310"/>
      <c r="J104" s="265"/>
      <c r="L104" s="39" t="s">
        <v>70</v>
      </c>
      <c r="M104" s="40">
        <f aca="true" t="shared" si="51" ref="M104:V104">+M93+M97+M101+M102</f>
        <v>301423</v>
      </c>
      <c r="N104" s="41">
        <f t="shared" si="51"/>
        <v>461244</v>
      </c>
      <c r="O104" s="40">
        <f t="shared" si="51"/>
        <v>762667</v>
      </c>
      <c r="P104" s="40">
        <f t="shared" si="51"/>
        <v>20016</v>
      </c>
      <c r="Q104" s="40">
        <f t="shared" si="51"/>
        <v>782683</v>
      </c>
      <c r="R104" s="40">
        <f t="shared" si="51"/>
        <v>409622</v>
      </c>
      <c r="S104" s="41">
        <f t="shared" si="51"/>
        <v>602154</v>
      </c>
      <c r="T104" s="40">
        <f t="shared" si="51"/>
        <v>1011776</v>
      </c>
      <c r="U104" s="40">
        <f t="shared" si="51"/>
        <v>30084</v>
      </c>
      <c r="V104" s="42">
        <f t="shared" si="51"/>
        <v>1041860</v>
      </c>
      <c r="W104" s="290">
        <f t="shared" si="46"/>
        <v>33.11391712864595</v>
      </c>
      <c r="Y104" s="101"/>
      <c r="Z104" s="101"/>
    </row>
    <row r="105" spans="1:23" ht="13.5" thickTop="1">
      <c r="A105" s="70"/>
      <c r="B105" s="70"/>
      <c r="C105" s="70"/>
      <c r="D105" s="70"/>
      <c r="E105" s="70"/>
      <c r="F105" s="70"/>
      <c r="G105" s="70"/>
      <c r="H105" s="70"/>
      <c r="I105" s="277"/>
      <c r="J105" s="70"/>
      <c r="L105" s="4" t="s">
        <v>28</v>
      </c>
      <c r="M105" s="29">
        <v>36199</v>
      </c>
      <c r="N105" s="36">
        <v>52855</v>
      </c>
      <c r="O105" s="51">
        <f>M105+N105</f>
        <v>89054</v>
      </c>
      <c r="P105" s="34">
        <v>2560</v>
      </c>
      <c r="Q105" s="35">
        <f>O105+P105</f>
        <v>91614</v>
      </c>
      <c r="R105" s="29"/>
      <c r="S105" s="36"/>
      <c r="T105" s="51"/>
      <c r="U105" s="34"/>
      <c r="V105" s="31"/>
      <c r="W105" s="289"/>
    </row>
    <row r="106" spans="1:23" ht="13.5" thickBot="1">
      <c r="A106" s="8"/>
      <c r="B106" s="70"/>
      <c r="C106" s="70"/>
      <c r="D106" s="70"/>
      <c r="E106" s="70"/>
      <c r="F106" s="70"/>
      <c r="G106" s="70"/>
      <c r="H106" s="70"/>
      <c r="I106" s="277"/>
      <c r="J106" s="8"/>
      <c r="L106" s="4" t="s">
        <v>29</v>
      </c>
      <c r="M106" s="29">
        <v>36963</v>
      </c>
      <c r="N106" s="36">
        <v>53674</v>
      </c>
      <c r="O106" s="51">
        <f>M106+N106</f>
        <v>90637</v>
      </c>
      <c r="P106" s="52">
        <v>2287</v>
      </c>
      <c r="Q106" s="35">
        <f>O106+P106</f>
        <v>92924</v>
      </c>
      <c r="R106" s="29"/>
      <c r="S106" s="36"/>
      <c r="T106" s="51"/>
      <c r="U106" s="52"/>
      <c r="V106" s="31"/>
      <c r="W106" s="289"/>
    </row>
    <row r="107" spans="1:27" s="102" customFormat="1" ht="12.75" customHeight="1" thickBot="1" thickTop="1">
      <c r="A107" s="259"/>
      <c r="B107" s="258"/>
      <c r="C107" s="258"/>
      <c r="D107" s="258"/>
      <c r="E107" s="258"/>
      <c r="F107" s="258"/>
      <c r="G107" s="258"/>
      <c r="H107" s="258"/>
      <c r="I107" s="278"/>
      <c r="J107" s="259"/>
      <c r="L107" s="112" t="s">
        <v>30</v>
      </c>
      <c r="M107" s="113">
        <f>+M102+M105+M106</f>
        <v>107611</v>
      </c>
      <c r="N107" s="114">
        <f>+N102+N105+N106</f>
        <v>156285</v>
      </c>
      <c r="O107" s="113">
        <f>+O102+O105+O106</f>
        <v>263896</v>
      </c>
      <c r="P107" s="113">
        <f>+P102+P105+P106</f>
        <v>7338</v>
      </c>
      <c r="Q107" s="113">
        <f>+Q102+Q105+Q106</f>
        <v>271234</v>
      </c>
      <c r="R107" s="113"/>
      <c r="S107" s="114"/>
      <c r="T107" s="113"/>
      <c r="U107" s="113"/>
      <c r="V107" s="113"/>
      <c r="W107" s="290"/>
      <c r="X107" s="341"/>
      <c r="AA107" s="343"/>
    </row>
    <row r="108" spans="1:27" s="102" customFormat="1" ht="12.75" customHeight="1" thickBot="1" thickTop="1">
      <c r="A108" s="259"/>
      <c r="B108" s="258"/>
      <c r="C108" s="258"/>
      <c r="D108" s="258"/>
      <c r="E108" s="258"/>
      <c r="F108" s="258"/>
      <c r="G108" s="258"/>
      <c r="H108" s="258"/>
      <c r="I108" s="278"/>
      <c r="J108" s="259"/>
      <c r="L108" s="112" t="s">
        <v>9</v>
      </c>
      <c r="M108" s="113">
        <f>+M93+M97+M101+M107</f>
        <v>374585</v>
      </c>
      <c r="N108" s="114">
        <f>+N93+N97+N101+N107</f>
        <v>567773</v>
      </c>
      <c r="O108" s="113">
        <f>+O93+O97+O101+O107</f>
        <v>942358</v>
      </c>
      <c r="P108" s="113">
        <f>+P93+P97+P101+P107</f>
        <v>24863</v>
      </c>
      <c r="Q108" s="113">
        <f>+Q93+Q97+Q101+Q107</f>
        <v>967221</v>
      </c>
      <c r="R108" s="113"/>
      <c r="S108" s="114"/>
      <c r="T108" s="113"/>
      <c r="U108" s="113"/>
      <c r="V108" s="113"/>
      <c r="W108" s="290"/>
      <c r="X108" s="121"/>
      <c r="Y108" s="120"/>
      <c r="Z108" s="120"/>
      <c r="AA108" s="343"/>
    </row>
    <row r="109" spans="1:19" ht="15.75" customHeight="1" thickTop="1">
      <c r="A109" s="70"/>
      <c r="B109" s="261"/>
      <c r="C109" s="261"/>
      <c r="D109" s="261"/>
      <c r="E109" s="261"/>
      <c r="F109" s="261"/>
      <c r="G109" s="261"/>
      <c r="H109" s="261"/>
      <c r="I109" s="279"/>
      <c r="J109" s="70"/>
      <c r="L109" s="63" t="s">
        <v>65</v>
      </c>
      <c r="S109" s="101"/>
    </row>
    <row r="110" spans="2:23" ht="12.75">
      <c r="B110" s="70"/>
      <c r="C110" s="70"/>
      <c r="D110" s="70"/>
      <c r="E110" s="70"/>
      <c r="F110" s="70"/>
      <c r="G110" s="70"/>
      <c r="H110" s="70"/>
      <c r="I110" s="277"/>
      <c r="L110" s="348" t="s">
        <v>47</v>
      </c>
      <c r="M110" s="348"/>
      <c r="N110" s="348"/>
      <c r="O110" s="348"/>
      <c r="P110" s="348"/>
      <c r="Q110" s="348"/>
      <c r="R110" s="348"/>
      <c r="S110" s="348"/>
      <c r="T110" s="348"/>
      <c r="U110" s="348"/>
      <c r="V110" s="348"/>
      <c r="W110" s="348"/>
    </row>
    <row r="111" spans="2:23" ht="15.75">
      <c r="B111" s="70"/>
      <c r="C111" s="70"/>
      <c r="D111" s="70"/>
      <c r="E111" s="70"/>
      <c r="F111" s="70"/>
      <c r="G111" s="70"/>
      <c r="H111" s="70"/>
      <c r="I111" s="277"/>
      <c r="L111" s="349" t="s">
        <v>48</v>
      </c>
      <c r="M111" s="349"/>
      <c r="N111" s="349"/>
      <c r="O111" s="349"/>
      <c r="P111" s="349"/>
      <c r="Q111" s="349"/>
      <c r="R111" s="349"/>
      <c r="S111" s="349"/>
      <c r="T111" s="349"/>
      <c r="U111" s="349"/>
      <c r="V111" s="349"/>
      <c r="W111" s="349"/>
    </row>
    <row r="112" spans="2:23" ht="13.5" thickBot="1">
      <c r="B112" s="70"/>
      <c r="C112" s="70"/>
      <c r="D112" s="70"/>
      <c r="E112" s="70"/>
      <c r="F112" s="70"/>
      <c r="G112" s="70"/>
      <c r="H112" s="70"/>
      <c r="I112" s="277"/>
      <c r="W112" s="272" t="s">
        <v>43</v>
      </c>
    </row>
    <row r="113" spans="2:23" ht="17.25" thickBot="1" thickTop="1">
      <c r="B113" s="70"/>
      <c r="C113" s="70"/>
      <c r="D113" s="70"/>
      <c r="E113" s="70"/>
      <c r="F113" s="70"/>
      <c r="G113" s="70"/>
      <c r="H113" s="70"/>
      <c r="I113" s="277"/>
      <c r="L113" s="3"/>
      <c r="M113" s="350" t="s">
        <v>67</v>
      </c>
      <c r="N113" s="351"/>
      <c r="O113" s="351"/>
      <c r="P113" s="351"/>
      <c r="Q113" s="352"/>
      <c r="R113" s="353" t="s">
        <v>68</v>
      </c>
      <c r="S113" s="354"/>
      <c r="T113" s="354"/>
      <c r="U113" s="354"/>
      <c r="V113" s="355"/>
      <c r="W113" s="269" t="s">
        <v>4</v>
      </c>
    </row>
    <row r="114" spans="2:23" ht="13.5" thickTop="1">
      <c r="B114" s="70"/>
      <c r="C114" s="70"/>
      <c r="D114" s="70"/>
      <c r="E114" s="70"/>
      <c r="F114" s="70"/>
      <c r="G114" s="70"/>
      <c r="H114" s="70"/>
      <c r="I114" s="277"/>
      <c r="L114" s="4" t="s">
        <v>5</v>
      </c>
      <c r="M114" s="5"/>
      <c r="N114" s="8"/>
      <c r="O114" s="9"/>
      <c r="P114" s="10"/>
      <c r="Q114" s="11"/>
      <c r="R114" s="5"/>
      <c r="S114" s="8"/>
      <c r="T114" s="9"/>
      <c r="U114" s="10"/>
      <c r="V114" s="11"/>
      <c r="W114" s="270" t="s">
        <v>6</v>
      </c>
    </row>
    <row r="115" spans="2:23" ht="13.5" thickBot="1">
      <c r="B115" s="70"/>
      <c r="C115" s="70"/>
      <c r="D115" s="70"/>
      <c r="E115" s="70"/>
      <c r="F115" s="70"/>
      <c r="G115" s="70"/>
      <c r="H115" s="70"/>
      <c r="I115" s="277"/>
      <c r="L115" s="12"/>
      <c r="M115" s="15" t="s">
        <v>44</v>
      </c>
      <c r="N115" s="16" t="s">
        <v>45</v>
      </c>
      <c r="O115" s="17" t="s">
        <v>46</v>
      </c>
      <c r="P115" s="18" t="s">
        <v>13</v>
      </c>
      <c r="Q115" s="19" t="s">
        <v>9</v>
      </c>
      <c r="R115" s="15" t="s">
        <v>44</v>
      </c>
      <c r="S115" s="16" t="s">
        <v>45</v>
      </c>
      <c r="T115" s="17" t="s">
        <v>46</v>
      </c>
      <c r="U115" s="18" t="s">
        <v>13</v>
      </c>
      <c r="V115" s="19" t="s">
        <v>9</v>
      </c>
      <c r="W115" s="271"/>
    </row>
    <row r="116" spans="2:23" ht="4.5" customHeight="1" thickTop="1">
      <c r="B116" s="70"/>
      <c r="C116" s="70"/>
      <c r="D116" s="70"/>
      <c r="E116" s="70"/>
      <c r="F116" s="70"/>
      <c r="G116" s="70"/>
      <c r="H116" s="70"/>
      <c r="I116" s="277"/>
      <c r="L116" s="4"/>
      <c r="M116" s="23"/>
      <c r="N116" s="24"/>
      <c r="O116" s="25"/>
      <c r="P116" s="26"/>
      <c r="Q116" s="27"/>
      <c r="R116" s="23"/>
      <c r="S116" s="24"/>
      <c r="T116" s="25"/>
      <c r="U116" s="26"/>
      <c r="V116" s="28"/>
      <c r="W116" s="230"/>
    </row>
    <row r="117" spans="2:25" ht="12.75">
      <c r="B117" s="70"/>
      <c r="C117" s="70"/>
      <c r="D117" s="70"/>
      <c r="E117" s="70"/>
      <c r="F117" s="70"/>
      <c r="G117" s="70"/>
      <c r="H117" s="70"/>
      <c r="I117" s="277"/>
      <c r="L117" s="4" t="s">
        <v>14</v>
      </c>
      <c r="M117" s="29">
        <v>838</v>
      </c>
      <c r="N117" s="36">
        <v>863</v>
      </c>
      <c r="O117" s="33">
        <f>M117+N117</f>
        <v>1701</v>
      </c>
      <c r="P117" s="34">
        <v>0</v>
      </c>
      <c r="Q117" s="35">
        <f>O117+P117</f>
        <v>1701</v>
      </c>
      <c r="R117" s="29">
        <v>1602</v>
      </c>
      <c r="S117" s="36">
        <v>2468</v>
      </c>
      <c r="T117" s="33">
        <f>R117+S117</f>
        <v>4070</v>
      </c>
      <c r="U117" s="34">
        <v>0</v>
      </c>
      <c r="V117" s="31">
        <f>T117+U117</f>
        <v>4070</v>
      </c>
      <c r="W117" s="289">
        <f aca="true" t="shared" si="52" ref="W117:W129">IF(Q117=0,0,((V117/Q117)-1)*100)</f>
        <v>139.27101704879482</v>
      </c>
      <c r="Y117" s="101"/>
    </row>
    <row r="118" spans="2:25" ht="12.75">
      <c r="B118" s="70"/>
      <c r="C118" s="70"/>
      <c r="D118" s="70"/>
      <c r="E118" s="70"/>
      <c r="F118" s="70"/>
      <c r="G118" s="70"/>
      <c r="H118" s="70"/>
      <c r="I118" s="277"/>
      <c r="L118" s="4" t="s">
        <v>15</v>
      </c>
      <c r="M118" s="29">
        <v>729</v>
      </c>
      <c r="N118" s="36">
        <v>812</v>
      </c>
      <c r="O118" s="33">
        <f>M118+N118</f>
        <v>1541</v>
      </c>
      <c r="P118" s="34">
        <v>0</v>
      </c>
      <c r="Q118" s="35">
        <f>O118+P118</f>
        <v>1541</v>
      </c>
      <c r="R118" s="29">
        <v>1421</v>
      </c>
      <c r="S118" s="36">
        <v>2811</v>
      </c>
      <c r="T118" s="33">
        <f>R118+S118</f>
        <v>4232</v>
      </c>
      <c r="U118" s="34">
        <v>0</v>
      </c>
      <c r="V118" s="31">
        <f>T118+U118</f>
        <v>4232</v>
      </c>
      <c r="W118" s="289">
        <f t="shared" si="52"/>
        <v>174.62686567164178</v>
      </c>
      <c r="Y118" s="101"/>
    </row>
    <row r="119" spans="2:25" ht="13.5" thickBot="1">
      <c r="B119" s="70"/>
      <c r="C119" s="70"/>
      <c r="D119" s="70"/>
      <c r="E119" s="70"/>
      <c r="F119" s="70"/>
      <c r="G119" s="70"/>
      <c r="H119" s="70"/>
      <c r="I119" s="277"/>
      <c r="L119" s="12" t="s">
        <v>16</v>
      </c>
      <c r="M119" s="29">
        <v>694</v>
      </c>
      <c r="N119" s="36">
        <v>792</v>
      </c>
      <c r="O119" s="33">
        <f>M119+N119</f>
        <v>1486</v>
      </c>
      <c r="P119" s="34">
        <v>0</v>
      </c>
      <c r="Q119" s="35">
        <f>O119+P119</f>
        <v>1486</v>
      </c>
      <c r="R119" s="29">
        <v>1610</v>
      </c>
      <c r="S119" s="36">
        <v>2996</v>
      </c>
      <c r="T119" s="33">
        <f>R119+S119</f>
        <v>4606</v>
      </c>
      <c r="U119" s="34">
        <v>7</v>
      </c>
      <c r="V119" s="31">
        <f>T119+U119</f>
        <v>4613</v>
      </c>
      <c r="W119" s="289">
        <f t="shared" si="52"/>
        <v>210.43068640646027</v>
      </c>
      <c r="Y119" s="101"/>
    </row>
    <row r="120" spans="2:25" ht="14.25" thickBot="1" thickTop="1">
      <c r="B120" s="70"/>
      <c r="C120" s="70"/>
      <c r="D120" s="70"/>
      <c r="E120" s="70"/>
      <c r="F120" s="70"/>
      <c r="G120" s="70"/>
      <c r="H120" s="70"/>
      <c r="I120" s="277"/>
      <c r="L120" s="39" t="s">
        <v>17</v>
      </c>
      <c r="M120" s="40">
        <f aca="true" t="shared" si="53" ref="M120:V120">+M117+M118+M119</f>
        <v>2261</v>
      </c>
      <c r="N120" s="41">
        <f t="shared" si="53"/>
        <v>2467</v>
      </c>
      <c r="O120" s="40">
        <f t="shared" si="53"/>
        <v>4728</v>
      </c>
      <c r="P120" s="40">
        <f t="shared" si="53"/>
        <v>0</v>
      </c>
      <c r="Q120" s="40">
        <f t="shared" si="53"/>
        <v>4728</v>
      </c>
      <c r="R120" s="40">
        <f t="shared" si="53"/>
        <v>4633</v>
      </c>
      <c r="S120" s="41">
        <f t="shared" si="53"/>
        <v>8275</v>
      </c>
      <c r="T120" s="40">
        <f t="shared" si="53"/>
        <v>12908</v>
      </c>
      <c r="U120" s="40">
        <f t="shared" si="53"/>
        <v>7</v>
      </c>
      <c r="V120" s="42">
        <f t="shared" si="53"/>
        <v>12915</v>
      </c>
      <c r="W120" s="290">
        <f t="shared" si="52"/>
        <v>173.15989847715736</v>
      </c>
      <c r="Y120" s="101"/>
    </row>
    <row r="121" spans="2:25" ht="13.5" thickTop="1">
      <c r="B121" s="70"/>
      <c r="C121" s="70"/>
      <c r="D121" s="70"/>
      <c r="E121" s="70"/>
      <c r="F121" s="70"/>
      <c r="G121" s="70"/>
      <c r="H121" s="70"/>
      <c r="I121" s="277"/>
      <c r="L121" s="4" t="s">
        <v>18</v>
      </c>
      <c r="M121" s="29">
        <v>918</v>
      </c>
      <c r="N121" s="36">
        <v>817</v>
      </c>
      <c r="O121" s="33">
        <f>M121+N121</f>
        <v>1735</v>
      </c>
      <c r="P121" s="34">
        <v>0</v>
      </c>
      <c r="Q121" s="35">
        <f>O121+P121</f>
        <v>1735</v>
      </c>
      <c r="R121" s="29">
        <v>1653</v>
      </c>
      <c r="S121" s="36">
        <v>2691</v>
      </c>
      <c r="T121" s="33">
        <f>R121+S121</f>
        <v>4344</v>
      </c>
      <c r="U121" s="34">
        <v>0</v>
      </c>
      <c r="V121" s="31">
        <f>T121+U121</f>
        <v>4344</v>
      </c>
      <c r="W121" s="289">
        <f t="shared" si="52"/>
        <v>150.37463976945244</v>
      </c>
      <c r="Y121" s="101"/>
    </row>
    <row r="122" spans="2:25" ht="12.75">
      <c r="B122" s="70"/>
      <c r="C122" s="70"/>
      <c r="D122" s="70"/>
      <c r="E122" s="70"/>
      <c r="F122" s="70"/>
      <c r="G122" s="70"/>
      <c r="H122" s="70"/>
      <c r="I122" s="277"/>
      <c r="L122" s="4" t="s">
        <v>19</v>
      </c>
      <c r="M122" s="29">
        <v>698</v>
      </c>
      <c r="N122" s="36">
        <v>747</v>
      </c>
      <c r="O122" s="33">
        <f>M122+N122</f>
        <v>1445</v>
      </c>
      <c r="P122" s="34">
        <v>0</v>
      </c>
      <c r="Q122" s="35">
        <f>O122+P122</f>
        <v>1445</v>
      </c>
      <c r="R122" s="29">
        <v>1299</v>
      </c>
      <c r="S122" s="36">
        <v>2916</v>
      </c>
      <c r="T122" s="33">
        <f>R122+S122</f>
        <v>4215</v>
      </c>
      <c r="U122" s="34">
        <v>0</v>
      </c>
      <c r="V122" s="31">
        <f>T122+U122</f>
        <v>4215</v>
      </c>
      <c r="W122" s="289">
        <f t="shared" si="52"/>
        <v>191.6955017301038</v>
      </c>
      <c r="Y122" s="101"/>
    </row>
    <row r="123" spans="2:26" ht="13.5" thickBot="1">
      <c r="B123" s="70"/>
      <c r="C123" s="70"/>
      <c r="D123" s="70"/>
      <c r="E123" s="70"/>
      <c r="F123" s="70"/>
      <c r="G123" s="70"/>
      <c r="H123" s="70"/>
      <c r="I123" s="277"/>
      <c r="L123" s="4" t="s">
        <v>20</v>
      </c>
      <c r="M123" s="29">
        <v>959</v>
      </c>
      <c r="N123" s="36">
        <v>994</v>
      </c>
      <c r="O123" s="33">
        <f>M123+N123</f>
        <v>1953</v>
      </c>
      <c r="P123" s="34">
        <v>0</v>
      </c>
      <c r="Q123" s="35">
        <f>O123+P123</f>
        <v>1953</v>
      </c>
      <c r="R123" s="29">
        <v>1342</v>
      </c>
      <c r="S123" s="36">
        <v>2849</v>
      </c>
      <c r="T123" s="33">
        <f>R123+S123</f>
        <v>4191</v>
      </c>
      <c r="U123" s="34">
        <v>0</v>
      </c>
      <c r="V123" s="31">
        <f>T123+U123</f>
        <v>4191</v>
      </c>
      <c r="W123" s="289">
        <f>IF(Q123=0,0,((V123/Q123)-1)*100)</f>
        <v>114.59293394777265</v>
      </c>
      <c r="Y123" s="101"/>
      <c r="Z123" s="101"/>
    </row>
    <row r="124" spans="2:26" ht="14.25" thickBot="1" thickTop="1">
      <c r="B124" s="70"/>
      <c r="C124" s="70"/>
      <c r="D124" s="70"/>
      <c r="E124" s="70"/>
      <c r="F124" s="70"/>
      <c r="G124" s="70"/>
      <c r="H124" s="70"/>
      <c r="I124" s="277"/>
      <c r="L124" s="44" t="s">
        <v>21</v>
      </c>
      <c r="M124" s="45">
        <f aca="true" t="shared" si="54" ref="M124:V124">M123+M122+M121</f>
        <v>2575</v>
      </c>
      <c r="N124" s="46">
        <f t="shared" si="54"/>
        <v>2558</v>
      </c>
      <c r="O124" s="49">
        <f t="shared" si="54"/>
        <v>5133</v>
      </c>
      <c r="P124" s="49">
        <f t="shared" si="54"/>
        <v>0</v>
      </c>
      <c r="Q124" s="49">
        <f t="shared" si="54"/>
        <v>5133</v>
      </c>
      <c r="R124" s="45">
        <f t="shared" si="54"/>
        <v>4294</v>
      </c>
      <c r="S124" s="46">
        <f t="shared" si="54"/>
        <v>8456</v>
      </c>
      <c r="T124" s="49">
        <f t="shared" si="54"/>
        <v>12750</v>
      </c>
      <c r="U124" s="49">
        <f t="shared" si="54"/>
        <v>0</v>
      </c>
      <c r="V124" s="47">
        <f t="shared" si="54"/>
        <v>12750</v>
      </c>
      <c r="W124" s="295">
        <f t="shared" si="52"/>
        <v>148.39275277615428</v>
      </c>
      <c r="Y124" s="101"/>
      <c r="Z124" s="101"/>
    </row>
    <row r="125" spans="2:25" ht="13.5" thickTop="1">
      <c r="B125" s="70"/>
      <c r="C125" s="70"/>
      <c r="D125" s="70"/>
      <c r="E125" s="70"/>
      <c r="F125" s="70"/>
      <c r="G125" s="70"/>
      <c r="H125" s="70"/>
      <c r="I125" s="277"/>
      <c r="L125" s="4" t="s">
        <v>22</v>
      </c>
      <c r="M125" s="29">
        <v>1137</v>
      </c>
      <c r="N125" s="36">
        <v>2303</v>
      </c>
      <c r="O125" s="33">
        <f>M125+N125</f>
        <v>3440</v>
      </c>
      <c r="P125" s="34">
        <v>0</v>
      </c>
      <c r="Q125" s="35">
        <f>O125+P125</f>
        <v>3440</v>
      </c>
      <c r="R125" s="29">
        <v>1190</v>
      </c>
      <c r="S125" s="36">
        <v>2434</v>
      </c>
      <c r="T125" s="33">
        <f>R125+S125</f>
        <v>3624</v>
      </c>
      <c r="U125" s="34">
        <v>0</v>
      </c>
      <c r="V125" s="31">
        <f>T125+U125</f>
        <v>3624</v>
      </c>
      <c r="W125" s="289">
        <f t="shared" si="52"/>
        <v>5.348837209302326</v>
      </c>
      <c r="Y125" s="101"/>
    </row>
    <row r="126" spans="2:25" ht="12.75">
      <c r="B126" s="70"/>
      <c r="C126" s="70"/>
      <c r="D126" s="70"/>
      <c r="E126" s="70"/>
      <c r="F126" s="70"/>
      <c r="G126" s="70"/>
      <c r="H126" s="70"/>
      <c r="I126" s="277"/>
      <c r="L126" s="4" t="s">
        <v>23</v>
      </c>
      <c r="M126" s="29">
        <v>1109</v>
      </c>
      <c r="N126" s="36">
        <v>2305</v>
      </c>
      <c r="O126" s="33">
        <f>M126+N126</f>
        <v>3414</v>
      </c>
      <c r="P126" s="34">
        <v>0</v>
      </c>
      <c r="Q126" s="35">
        <f>O126+P126</f>
        <v>3414</v>
      </c>
      <c r="R126" s="29">
        <v>1172</v>
      </c>
      <c r="S126" s="36">
        <v>2234</v>
      </c>
      <c r="T126" s="33">
        <f>+R126+S126</f>
        <v>3406</v>
      </c>
      <c r="U126" s="34">
        <v>1</v>
      </c>
      <c r="V126" s="31">
        <f>+T126+U126</f>
        <v>3407</v>
      </c>
      <c r="W126" s="289">
        <f>IF(Q126=0,0,((V126/Q126)-1)*100)</f>
        <v>-0.20503807850029698</v>
      </c>
      <c r="Y126" s="101"/>
    </row>
    <row r="127" spans="2:25" ht="13.5" thickBot="1">
      <c r="B127" s="70"/>
      <c r="C127" s="70"/>
      <c r="D127" s="70"/>
      <c r="E127" s="70"/>
      <c r="F127" s="70"/>
      <c r="G127" s="70"/>
      <c r="H127" s="70"/>
      <c r="I127" s="277"/>
      <c r="L127" s="4" t="s">
        <v>24</v>
      </c>
      <c r="M127" s="29">
        <v>1129</v>
      </c>
      <c r="N127" s="36">
        <v>2183</v>
      </c>
      <c r="O127" s="51">
        <f>M127+N127</f>
        <v>3312</v>
      </c>
      <c r="P127" s="52">
        <v>0</v>
      </c>
      <c r="Q127" s="35">
        <f>O127+P127</f>
        <v>3312</v>
      </c>
      <c r="R127" s="29">
        <v>1242</v>
      </c>
      <c r="S127" s="36">
        <v>2527</v>
      </c>
      <c r="T127" s="51">
        <f>+R127+S127</f>
        <v>3769</v>
      </c>
      <c r="U127" s="52">
        <v>17</v>
      </c>
      <c r="V127" s="31">
        <f>+T127+U127</f>
        <v>3786</v>
      </c>
      <c r="W127" s="289">
        <f>IF(Q127=0,0,((V127/Q127)-1)*100)</f>
        <v>14.311594202898558</v>
      </c>
      <c r="Y127" s="101"/>
    </row>
    <row r="128" spans="2:25" ht="14.25" thickBot="1" thickTop="1">
      <c r="B128" s="70"/>
      <c r="C128" s="70"/>
      <c r="D128" s="70"/>
      <c r="E128" s="70"/>
      <c r="F128" s="70"/>
      <c r="G128" s="70"/>
      <c r="H128" s="70"/>
      <c r="I128" s="277"/>
      <c r="L128" s="44" t="s">
        <v>25</v>
      </c>
      <c r="M128" s="45">
        <f aca="true" t="shared" si="55" ref="M128:V128">+M125+M126+M127</f>
        <v>3375</v>
      </c>
      <c r="N128" s="45">
        <f t="shared" si="55"/>
        <v>6791</v>
      </c>
      <c r="O128" s="47">
        <f t="shared" si="55"/>
        <v>10166</v>
      </c>
      <c r="P128" s="47">
        <f t="shared" si="55"/>
        <v>0</v>
      </c>
      <c r="Q128" s="47">
        <f t="shared" si="55"/>
        <v>10166</v>
      </c>
      <c r="R128" s="45">
        <f t="shared" si="55"/>
        <v>3604</v>
      </c>
      <c r="S128" s="45">
        <f t="shared" si="55"/>
        <v>7195</v>
      </c>
      <c r="T128" s="47">
        <f t="shared" si="55"/>
        <v>10799</v>
      </c>
      <c r="U128" s="47">
        <f t="shared" si="55"/>
        <v>18</v>
      </c>
      <c r="V128" s="47">
        <f t="shared" si="55"/>
        <v>10817</v>
      </c>
      <c r="W128" s="290">
        <f>IF(Q128=0,0,((V128/Q128)-1)*100)</f>
        <v>6.403698603187102</v>
      </c>
      <c r="Y128" s="101"/>
    </row>
    <row r="129" spans="2:27" s="102" customFormat="1" ht="12.75" customHeight="1" thickBot="1" thickTop="1">
      <c r="B129" s="259"/>
      <c r="C129" s="259"/>
      <c r="D129" s="259"/>
      <c r="E129" s="259"/>
      <c r="F129" s="259"/>
      <c r="G129" s="259"/>
      <c r="H129" s="259"/>
      <c r="I129" s="317"/>
      <c r="L129" s="103" t="s">
        <v>27</v>
      </c>
      <c r="M129" s="104">
        <v>1224</v>
      </c>
      <c r="N129" s="105">
        <v>2323</v>
      </c>
      <c r="O129" s="117">
        <f>M129+N129</f>
        <v>3547</v>
      </c>
      <c r="P129" s="118">
        <v>0</v>
      </c>
      <c r="Q129" s="108">
        <f>O129+P129</f>
        <v>3547</v>
      </c>
      <c r="R129" s="104">
        <v>1319</v>
      </c>
      <c r="S129" s="105">
        <v>2453</v>
      </c>
      <c r="T129" s="117">
        <f>+R129+S129</f>
        <v>3772</v>
      </c>
      <c r="U129" s="118">
        <v>0</v>
      </c>
      <c r="V129" s="109">
        <f>+T129+U129</f>
        <v>3772</v>
      </c>
      <c r="W129" s="289">
        <f t="shared" si="52"/>
        <v>6.34338877925007</v>
      </c>
      <c r="X129" s="341"/>
      <c r="Y129" s="101"/>
      <c r="AA129" s="343"/>
    </row>
    <row r="130" spans="1:26" ht="14.25" thickBot="1" thickTop="1">
      <c r="A130" s="244"/>
      <c r="B130" s="262"/>
      <c r="C130" s="264"/>
      <c r="D130" s="264"/>
      <c r="E130" s="264"/>
      <c r="F130" s="264"/>
      <c r="G130" s="264"/>
      <c r="H130" s="264"/>
      <c r="I130" s="310"/>
      <c r="J130" s="345"/>
      <c r="L130" s="39" t="s">
        <v>69</v>
      </c>
      <c r="M130" s="40">
        <f aca="true" t="shared" si="56" ref="M130:V130">+M124+M128+M129</f>
        <v>7174</v>
      </c>
      <c r="N130" s="41">
        <f t="shared" si="56"/>
        <v>11672</v>
      </c>
      <c r="O130" s="40">
        <f t="shared" si="56"/>
        <v>18846</v>
      </c>
      <c r="P130" s="40">
        <f t="shared" si="56"/>
        <v>0</v>
      </c>
      <c r="Q130" s="40">
        <f t="shared" si="56"/>
        <v>18846</v>
      </c>
      <c r="R130" s="40">
        <f t="shared" si="56"/>
        <v>9217</v>
      </c>
      <c r="S130" s="41">
        <f t="shared" si="56"/>
        <v>18104</v>
      </c>
      <c r="T130" s="40">
        <f t="shared" si="56"/>
        <v>27321</v>
      </c>
      <c r="U130" s="40">
        <f t="shared" si="56"/>
        <v>18</v>
      </c>
      <c r="V130" s="42">
        <f t="shared" si="56"/>
        <v>27339</v>
      </c>
      <c r="W130" s="290">
        <f>IF(Q130=0,0,((V130/Q130)-1)*100)</f>
        <v>45.0652658389048</v>
      </c>
      <c r="Y130" s="101"/>
      <c r="Z130" s="101"/>
    </row>
    <row r="131" spans="1:26" ht="14.25" thickBot="1" thickTop="1">
      <c r="A131" s="70"/>
      <c r="B131" s="262"/>
      <c r="C131" s="264"/>
      <c r="D131" s="264"/>
      <c r="E131" s="264"/>
      <c r="F131" s="264"/>
      <c r="G131" s="264"/>
      <c r="H131" s="264"/>
      <c r="I131" s="310"/>
      <c r="J131" s="265"/>
      <c r="L131" s="39" t="s">
        <v>70</v>
      </c>
      <c r="M131" s="40">
        <f aca="true" t="shared" si="57" ref="M131:V131">+M120+M124+M128+M129</f>
        <v>9435</v>
      </c>
      <c r="N131" s="41">
        <f t="shared" si="57"/>
        <v>14139</v>
      </c>
      <c r="O131" s="40">
        <f t="shared" si="57"/>
        <v>23574</v>
      </c>
      <c r="P131" s="40">
        <f t="shared" si="57"/>
        <v>0</v>
      </c>
      <c r="Q131" s="40">
        <f t="shared" si="57"/>
        <v>23574</v>
      </c>
      <c r="R131" s="40">
        <f t="shared" si="57"/>
        <v>13850</v>
      </c>
      <c r="S131" s="41">
        <f t="shared" si="57"/>
        <v>26379</v>
      </c>
      <c r="T131" s="40">
        <f t="shared" si="57"/>
        <v>40229</v>
      </c>
      <c r="U131" s="40">
        <f t="shared" si="57"/>
        <v>25</v>
      </c>
      <c r="V131" s="42">
        <f t="shared" si="57"/>
        <v>40254</v>
      </c>
      <c r="W131" s="290">
        <f>IF(Q131=0,0,((V131/Q131)-1)*100)</f>
        <v>70.75591753626878</v>
      </c>
      <c r="Y131" s="101"/>
      <c r="Z131" s="101"/>
    </row>
    <row r="132" spans="2:27" s="102" customFormat="1" ht="12.75" customHeight="1" thickTop="1">
      <c r="B132" s="258"/>
      <c r="C132" s="258"/>
      <c r="D132" s="258"/>
      <c r="E132" s="258"/>
      <c r="F132" s="258"/>
      <c r="G132" s="258"/>
      <c r="H132" s="258"/>
      <c r="I132" s="278"/>
      <c r="L132" s="103" t="s">
        <v>28</v>
      </c>
      <c r="M132" s="104">
        <v>1183</v>
      </c>
      <c r="N132" s="105">
        <v>2399</v>
      </c>
      <c r="O132" s="117">
        <f>M132+N132</f>
        <v>3582</v>
      </c>
      <c r="P132" s="107">
        <v>0</v>
      </c>
      <c r="Q132" s="108">
        <f>O132+P132</f>
        <v>3582</v>
      </c>
      <c r="R132" s="104"/>
      <c r="S132" s="105"/>
      <c r="T132" s="117"/>
      <c r="U132" s="107"/>
      <c r="V132" s="109"/>
      <c r="W132" s="289"/>
      <c r="X132" s="341"/>
      <c r="Y132" s="101"/>
      <c r="AA132" s="343"/>
    </row>
    <row r="133" spans="2:27" s="102" customFormat="1" ht="12.75" customHeight="1" thickBot="1">
      <c r="B133" s="258"/>
      <c r="C133" s="258"/>
      <c r="D133" s="258"/>
      <c r="E133" s="258"/>
      <c r="F133" s="258"/>
      <c r="G133" s="258"/>
      <c r="H133" s="258"/>
      <c r="I133" s="278"/>
      <c r="L133" s="103" t="s">
        <v>29</v>
      </c>
      <c r="M133" s="104">
        <v>1323</v>
      </c>
      <c r="N133" s="105">
        <v>2330</v>
      </c>
      <c r="O133" s="117">
        <f>M133+N133</f>
        <v>3653</v>
      </c>
      <c r="P133" s="107">
        <v>3</v>
      </c>
      <c r="Q133" s="108">
        <f>O133+P133</f>
        <v>3656</v>
      </c>
      <c r="R133" s="104"/>
      <c r="S133" s="105"/>
      <c r="T133" s="117"/>
      <c r="U133" s="107"/>
      <c r="V133" s="109"/>
      <c r="W133" s="289"/>
      <c r="X133" s="341"/>
      <c r="Y133" s="101"/>
      <c r="AA133" s="343"/>
    </row>
    <row r="134" spans="2:23" ht="14.25" thickBot="1" thickTop="1">
      <c r="B134" s="70"/>
      <c r="C134" s="70"/>
      <c r="D134" s="70"/>
      <c r="E134" s="70"/>
      <c r="F134" s="70"/>
      <c r="G134" s="70"/>
      <c r="H134" s="70"/>
      <c r="I134" s="277"/>
      <c r="L134" s="39" t="s">
        <v>30</v>
      </c>
      <c r="M134" s="40">
        <f>+M129+M132+M133</f>
        <v>3730</v>
      </c>
      <c r="N134" s="41">
        <f>+N129+N132+N133</f>
        <v>7052</v>
      </c>
      <c r="O134" s="40">
        <f>+O129+O132+O133</f>
        <v>10782</v>
      </c>
      <c r="P134" s="40">
        <f>+P129+P132+P133</f>
        <v>3</v>
      </c>
      <c r="Q134" s="40">
        <f>+Q129+Q132+Q133</f>
        <v>10785</v>
      </c>
      <c r="R134" s="40"/>
      <c r="S134" s="41"/>
      <c r="T134" s="40"/>
      <c r="U134" s="40"/>
      <c r="V134" s="40"/>
      <c r="W134" s="290"/>
    </row>
    <row r="135" spans="2:23" ht="14.25" thickBot="1" thickTop="1">
      <c r="B135" s="70"/>
      <c r="C135" s="70"/>
      <c r="D135" s="70"/>
      <c r="E135" s="70"/>
      <c r="F135" s="70"/>
      <c r="G135" s="70"/>
      <c r="H135" s="70"/>
      <c r="I135" s="277"/>
      <c r="L135" s="39" t="s">
        <v>9</v>
      </c>
      <c r="M135" s="40">
        <f>+M120+M124+M128+M134</f>
        <v>11941</v>
      </c>
      <c r="N135" s="41">
        <f>+N120+N124+N128+N134</f>
        <v>18868</v>
      </c>
      <c r="O135" s="40">
        <f>+O120+O124+O128+O134</f>
        <v>30809</v>
      </c>
      <c r="P135" s="40">
        <f>+P120+P124+P128+P134</f>
        <v>3</v>
      </c>
      <c r="Q135" s="40">
        <f>+Q120+Q124+Q128+Q134</f>
        <v>30812</v>
      </c>
      <c r="R135" s="40"/>
      <c r="S135" s="41"/>
      <c r="T135" s="40"/>
      <c r="U135" s="40"/>
      <c r="V135" s="40"/>
      <c r="W135" s="290"/>
    </row>
    <row r="136" spans="2:23" ht="13.5" thickTop="1">
      <c r="B136" s="70"/>
      <c r="C136" s="70"/>
      <c r="D136" s="70"/>
      <c r="E136" s="70"/>
      <c r="F136" s="70"/>
      <c r="G136" s="70"/>
      <c r="H136" s="70"/>
      <c r="I136" s="277"/>
      <c r="L136" s="63" t="s">
        <v>65</v>
      </c>
      <c r="S136" s="101"/>
      <c r="W136" s="273"/>
    </row>
    <row r="137" spans="2:23" ht="12.75">
      <c r="B137" s="70"/>
      <c r="C137" s="70"/>
      <c r="D137" s="70"/>
      <c r="E137" s="70"/>
      <c r="F137" s="70"/>
      <c r="G137" s="70"/>
      <c r="H137" s="70"/>
      <c r="I137" s="277"/>
      <c r="L137" s="348" t="s">
        <v>49</v>
      </c>
      <c r="M137" s="348"/>
      <c r="N137" s="348"/>
      <c r="O137" s="348"/>
      <c r="P137" s="348"/>
      <c r="Q137" s="348"/>
      <c r="R137" s="348"/>
      <c r="S137" s="348"/>
      <c r="T137" s="348"/>
      <c r="U137" s="348"/>
      <c r="V137" s="348"/>
      <c r="W137" s="348"/>
    </row>
    <row r="138" spans="2:23" ht="15.75">
      <c r="B138" s="70"/>
      <c r="C138" s="70"/>
      <c r="D138" s="70"/>
      <c r="E138" s="70"/>
      <c r="F138" s="70"/>
      <c r="G138" s="70"/>
      <c r="H138" s="70"/>
      <c r="I138" s="277"/>
      <c r="L138" s="349" t="s">
        <v>50</v>
      </c>
      <c r="M138" s="349"/>
      <c r="N138" s="349"/>
      <c r="O138" s="349"/>
      <c r="P138" s="349"/>
      <c r="Q138" s="349"/>
      <c r="R138" s="349"/>
      <c r="S138" s="349"/>
      <c r="T138" s="349"/>
      <c r="U138" s="349"/>
      <c r="V138" s="349"/>
      <c r="W138" s="349"/>
    </row>
    <row r="139" spans="2:23" ht="13.5" thickBot="1">
      <c r="B139" s="70"/>
      <c r="C139" s="70"/>
      <c r="D139" s="70"/>
      <c r="E139" s="70"/>
      <c r="F139" s="70"/>
      <c r="G139" s="70"/>
      <c r="H139" s="70"/>
      <c r="I139" s="277"/>
      <c r="W139" s="272" t="s">
        <v>43</v>
      </c>
    </row>
    <row r="140" spans="2:23" ht="17.25" thickBot="1" thickTop="1">
      <c r="B140" s="70"/>
      <c r="C140" s="70"/>
      <c r="D140" s="70"/>
      <c r="E140" s="70"/>
      <c r="F140" s="70"/>
      <c r="G140" s="70"/>
      <c r="H140" s="70"/>
      <c r="I140" s="277"/>
      <c r="L140" s="3"/>
      <c r="M140" s="350" t="s">
        <v>67</v>
      </c>
      <c r="N140" s="351"/>
      <c r="O140" s="351"/>
      <c r="P140" s="351"/>
      <c r="Q140" s="352"/>
      <c r="R140" s="353" t="s">
        <v>68</v>
      </c>
      <c r="S140" s="354"/>
      <c r="T140" s="354"/>
      <c r="U140" s="354"/>
      <c r="V140" s="355"/>
      <c r="W140" s="269" t="s">
        <v>4</v>
      </c>
    </row>
    <row r="141" spans="2:23" ht="13.5" thickTop="1">
      <c r="B141" s="70"/>
      <c r="C141" s="70"/>
      <c r="D141" s="70"/>
      <c r="E141" s="70"/>
      <c r="F141" s="70"/>
      <c r="G141" s="70"/>
      <c r="H141" s="70"/>
      <c r="I141" s="277"/>
      <c r="L141" s="4" t="s">
        <v>5</v>
      </c>
      <c r="M141" s="5"/>
      <c r="N141" s="8"/>
      <c r="O141" s="9"/>
      <c r="P141" s="10"/>
      <c r="Q141" s="11"/>
      <c r="R141" s="5"/>
      <c r="S141" s="8"/>
      <c r="T141" s="9"/>
      <c r="U141" s="10"/>
      <c r="V141" s="11"/>
      <c r="W141" s="270" t="s">
        <v>6</v>
      </c>
    </row>
    <row r="142" spans="2:23" ht="13.5" thickBot="1">
      <c r="B142" s="70"/>
      <c r="C142" s="70"/>
      <c r="D142" s="70"/>
      <c r="E142" s="70"/>
      <c r="F142" s="70"/>
      <c r="G142" s="70"/>
      <c r="H142" s="70"/>
      <c r="I142" s="277"/>
      <c r="L142" s="12"/>
      <c r="M142" s="15" t="s">
        <v>44</v>
      </c>
      <c r="N142" s="16" t="s">
        <v>45</v>
      </c>
      <c r="O142" s="17" t="s">
        <v>46</v>
      </c>
      <c r="P142" s="18" t="s">
        <v>13</v>
      </c>
      <c r="Q142" s="19" t="s">
        <v>9</v>
      </c>
      <c r="R142" s="15" t="s">
        <v>44</v>
      </c>
      <c r="S142" s="16" t="s">
        <v>45</v>
      </c>
      <c r="T142" s="17" t="s">
        <v>46</v>
      </c>
      <c r="U142" s="18" t="s">
        <v>13</v>
      </c>
      <c r="V142" s="19" t="s">
        <v>9</v>
      </c>
      <c r="W142" s="271"/>
    </row>
    <row r="143" spans="2:23" ht="4.5" customHeight="1" thickTop="1">
      <c r="B143" s="70"/>
      <c r="C143" s="70"/>
      <c r="D143" s="70"/>
      <c r="E143" s="70"/>
      <c r="F143" s="70"/>
      <c r="G143" s="70"/>
      <c r="H143" s="70"/>
      <c r="I143" s="277"/>
      <c r="L143" s="4"/>
      <c r="M143" s="23"/>
      <c r="N143" s="24"/>
      <c r="O143" s="25"/>
      <c r="P143" s="26"/>
      <c r="Q143" s="27"/>
      <c r="R143" s="23"/>
      <c r="S143" s="24"/>
      <c r="T143" s="25"/>
      <c r="U143" s="26"/>
      <c r="V143" s="28"/>
      <c r="W143" s="230"/>
    </row>
    <row r="144" spans="2:25" ht="12.75">
      <c r="B144" s="70"/>
      <c r="C144" s="70"/>
      <c r="D144" s="70"/>
      <c r="E144" s="70"/>
      <c r="F144" s="70"/>
      <c r="G144" s="70"/>
      <c r="H144" s="70"/>
      <c r="I144" s="277"/>
      <c r="L144" s="4" t="s">
        <v>14</v>
      </c>
      <c r="M144" s="29">
        <f aca="true" t="shared" si="58" ref="M144:N146">+M90+M117</f>
        <v>40328</v>
      </c>
      <c r="N144" s="36">
        <f t="shared" si="58"/>
        <v>57808</v>
      </c>
      <c r="O144" s="33">
        <f>M144+N144</f>
        <v>98136</v>
      </c>
      <c r="P144" s="34">
        <f>+P90+P117</f>
        <v>2046</v>
      </c>
      <c r="Q144" s="35">
        <f>O144+P144</f>
        <v>100182</v>
      </c>
      <c r="R144" s="29">
        <f aca="true" t="shared" si="59" ref="R144:S146">+R90+R117</f>
        <v>41002</v>
      </c>
      <c r="S144" s="36">
        <f t="shared" si="59"/>
        <v>59509</v>
      </c>
      <c r="T144" s="33">
        <f>R144+S144</f>
        <v>100511</v>
      </c>
      <c r="U144" s="34">
        <f>+U90+U117</f>
        <v>2893</v>
      </c>
      <c r="V144" s="31">
        <f>T144+U144</f>
        <v>103404</v>
      </c>
      <c r="W144" s="289">
        <f aca="true" t="shared" si="60" ref="W144:W156">IF(Q144=0,0,((V144/Q144)-1)*100)</f>
        <v>3.2161466131640504</v>
      </c>
      <c r="Y144" s="101"/>
    </row>
    <row r="145" spans="2:25" ht="12.75">
      <c r="B145" s="70"/>
      <c r="C145" s="70"/>
      <c r="D145" s="70"/>
      <c r="E145" s="70"/>
      <c r="F145" s="70"/>
      <c r="G145" s="70"/>
      <c r="H145" s="70"/>
      <c r="I145" s="277"/>
      <c r="L145" s="4" t="s">
        <v>15</v>
      </c>
      <c r="M145" s="29">
        <f t="shared" si="58"/>
        <v>31228</v>
      </c>
      <c r="N145" s="36">
        <f t="shared" si="58"/>
        <v>45694</v>
      </c>
      <c r="O145" s="33">
        <f>M145+N145</f>
        <v>76922</v>
      </c>
      <c r="P145" s="34">
        <f>+P91+P118</f>
        <v>1692</v>
      </c>
      <c r="Q145" s="35">
        <f>O145+P145</f>
        <v>78614</v>
      </c>
      <c r="R145" s="29">
        <f t="shared" si="59"/>
        <v>41036</v>
      </c>
      <c r="S145" s="36">
        <f t="shared" si="59"/>
        <v>62789</v>
      </c>
      <c r="T145" s="33">
        <f>R145+S145</f>
        <v>103825</v>
      </c>
      <c r="U145" s="34">
        <f>+U91+U118</f>
        <v>3082</v>
      </c>
      <c r="V145" s="31">
        <f>T145+U145</f>
        <v>106907</v>
      </c>
      <c r="W145" s="289">
        <f t="shared" si="60"/>
        <v>35.9897728140026</v>
      </c>
      <c r="Y145" s="101"/>
    </row>
    <row r="146" spans="2:25" ht="13.5" thickBot="1">
      <c r="B146" s="70"/>
      <c r="C146" s="70"/>
      <c r="D146" s="70"/>
      <c r="E146" s="70"/>
      <c r="F146" s="70"/>
      <c r="G146" s="70"/>
      <c r="H146" s="70"/>
      <c r="I146" s="277"/>
      <c r="L146" s="12" t="s">
        <v>16</v>
      </c>
      <c r="M146" s="29">
        <f t="shared" si="58"/>
        <v>24732</v>
      </c>
      <c r="N146" s="36">
        <f t="shared" si="58"/>
        <v>39440</v>
      </c>
      <c r="O146" s="33">
        <f>M146+N146</f>
        <v>64172</v>
      </c>
      <c r="P146" s="34">
        <f>+P92+P119</f>
        <v>1532</v>
      </c>
      <c r="Q146" s="35">
        <f>O146+P146</f>
        <v>65704</v>
      </c>
      <c r="R146" s="29">
        <f t="shared" si="59"/>
        <v>41185</v>
      </c>
      <c r="S146" s="36">
        <f t="shared" si="59"/>
        <v>62718</v>
      </c>
      <c r="T146" s="33">
        <f>R146+S146</f>
        <v>103903</v>
      </c>
      <c r="U146" s="34">
        <f>+U92+U119</f>
        <v>2876</v>
      </c>
      <c r="V146" s="31">
        <f>T146+U146</f>
        <v>106779</v>
      </c>
      <c r="W146" s="289">
        <f t="shared" si="60"/>
        <v>62.515219773529765</v>
      </c>
      <c r="Y146" s="101"/>
    </row>
    <row r="147" spans="2:25" ht="14.25" thickBot="1" thickTop="1">
      <c r="B147" s="70"/>
      <c r="C147" s="70"/>
      <c r="D147" s="70"/>
      <c r="E147" s="70"/>
      <c r="F147" s="70"/>
      <c r="G147" s="70"/>
      <c r="H147" s="70"/>
      <c r="I147" s="277"/>
      <c r="L147" s="39" t="s">
        <v>17</v>
      </c>
      <c r="M147" s="40">
        <f aca="true" t="shared" si="61" ref="M147:V147">+M144+M145+M146</f>
        <v>96288</v>
      </c>
      <c r="N147" s="41">
        <f t="shared" si="61"/>
        <v>142942</v>
      </c>
      <c r="O147" s="40">
        <f t="shared" si="61"/>
        <v>239230</v>
      </c>
      <c r="P147" s="40">
        <f t="shared" si="61"/>
        <v>5270</v>
      </c>
      <c r="Q147" s="40">
        <f t="shared" si="61"/>
        <v>244500</v>
      </c>
      <c r="R147" s="40">
        <f t="shared" si="61"/>
        <v>123223</v>
      </c>
      <c r="S147" s="41">
        <f t="shared" si="61"/>
        <v>185016</v>
      </c>
      <c r="T147" s="40">
        <f t="shared" si="61"/>
        <v>308239</v>
      </c>
      <c r="U147" s="40">
        <f t="shared" si="61"/>
        <v>8851</v>
      </c>
      <c r="V147" s="42">
        <f t="shared" si="61"/>
        <v>317090</v>
      </c>
      <c r="W147" s="290">
        <f t="shared" si="60"/>
        <v>29.689161554192232</v>
      </c>
      <c r="Y147" s="101"/>
    </row>
    <row r="148" spans="2:25" ht="13.5" thickTop="1">
      <c r="B148" s="70"/>
      <c r="C148" s="70"/>
      <c r="D148" s="70"/>
      <c r="E148" s="70"/>
      <c r="F148" s="70"/>
      <c r="G148" s="70"/>
      <c r="H148" s="70"/>
      <c r="I148" s="277"/>
      <c r="L148" s="4" t="s">
        <v>18</v>
      </c>
      <c r="M148" s="29">
        <f aca="true" t="shared" si="62" ref="M148:N150">+M94+M121</f>
        <v>25988</v>
      </c>
      <c r="N148" s="36">
        <f t="shared" si="62"/>
        <v>41368</v>
      </c>
      <c r="O148" s="33">
        <f>M148+N148</f>
        <v>67356</v>
      </c>
      <c r="P148" s="34">
        <f>+P94+P121</f>
        <v>1588</v>
      </c>
      <c r="Q148" s="35">
        <f>O148+P148</f>
        <v>68944</v>
      </c>
      <c r="R148" s="29">
        <f aca="true" t="shared" si="63" ref="R148:S150">+R94+R121</f>
        <v>39559</v>
      </c>
      <c r="S148" s="36">
        <f t="shared" si="63"/>
        <v>58864</v>
      </c>
      <c r="T148" s="33">
        <f>R148+S148</f>
        <v>98423</v>
      </c>
      <c r="U148" s="34">
        <f>+U94+U121</f>
        <v>3039</v>
      </c>
      <c r="V148" s="31">
        <f>T148+U148</f>
        <v>101462</v>
      </c>
      <c r="W148" s="289">
        <f t="shared" si="60"/>
        <v>47.165815734509174</v>
      </c>
      <c r="Y148" s="101"/>
    </row>
    <row r="149" spans="2:25" ht="12.75">
      <c r="B149" s="70"/>
      <c r="C149" s="70"/>
      <c r="D149" s="70"/>
      <c r="E149" s="70"/>
      <c r="F149" s="70"/>
      <c r="G149" s="70"/>
      <c r="H149" s="70"/>
      <c r="I149" s="277"/>
      <c r="L149" s="4" t="s">
        <v>19</v>
      </c>
      <c r="M149" s="29">
        <f t="shared" si="62"/>
        <v>25413</v>
      </c>
      <c r="N149" s="36">
        <f t="shared" si="62"/>
        <v>39950</v>
      </c>
      <c r="O149" s="33">
        <f>M149+N149</f>
        <v>65363</v>
      </c>
      <c r="P149" s="34">
        <f>+P95+P122</f>
        <v>1823</v>
      </c>
      <c r="Q149" s="35">
        <f>O149+P149</f>
        <v>67186</v>
      </c>
      <c r="R149" s="29">
        <f t="shared" si="63"/>
        <v>38387</v>
      </c>
      <c r="S149" s="36">
        <f t="shared" si="63"/>
        <v>59022</v>
      </c>
      <c r="T149" s="33">
        <f>R149+S149</f>
        <v>97409</v>
      </c>
      <c r="U149" s="34">
        <f>+U95+U122</f>
        <v>2585</v>
      </c>
      <c r="V149" s="31">
        <f>T149+U149</f>
        <v>99994</v>
      </c>
      <c r="W149" s="289">
        <f t="shared" si="60"/>
        <v>48.83160182180812</v>
      </c>
      <c r="Y149" s="101"/>
    </row>
    <row r="150" spans="2:25" ht="13.5" thickBot="1">
      <c r="B150" s="70"/>
      <c r="C150" s="70"/>
      <c r="D150" s="70"/>
      <c r="E150" s="70"/>
      <c r="F150" s="70"/>
      <c r="G150" s="70"/>
      <c r="H150" s="70"/>
      <c r="I150" s="277"/>
      <c r="L150" s="4" t="s">
        <v>20</v>
      </c>
      <c r="M150" s="29">
        <f t="shared" si="62"/>
        <v>32396</v>
      </c>
      <c r="N150" s="36">
        <f t="shared" si="62"/>
        <v>49009</v>
      </c>
      <c r="O150" s="33">
        <f>M150+N150</f>
        <v>81405</v>
      </c>
      <c r="P150" s="34">
        <f>+P96+P123</f>
        <v>1875</v>
      </c>
      <c r="Q150" s="35">
        <f>O150+P150</f>
        <v>83280</v>
      </c>
      <c r="R150" s="29">
        <f t="shared" si="63"/>
        <v>46364</v>
      </c>
      <c r="S150" s="36">
        <f t="shared" si="63"/>
        <v>66567</v>
      </c>
      <c r="T150" s="33">
        <f>R150+S150</f>
        <v>112931</v>
      </c>
      <c r="U150" s="34">
        <f>+U96+U123</f>
        <v>3345</v>
      </c>
      <c r="V150" s="31">
        <f>T150+U150</f>
        <v>116276</v>
      </c>
      <c r="W150" s="289">
        <f>IF(Q150=0,0,((V150/Q150)-1)*100)</f>
        <v>39.62055715658022</v>
      </c>
      <c r="Y150" s="101"/>
    </row>
    <row r="151" spans="2:26" ht="14.25" thickBot="1" thickTop="1">
      <c r="B151" s="70"/>
      <c r="C151" s="70"/>
      <c r="D151" s="70"/>
      <c r="E151" s="70"/>
      <c r="F151" s="70"/>
      <c r="G151" s="70"/>
      <c r="H151" s="70"/>
      <c r="I151" s="277"/>
      <c r="L151" s="44" t="s">
        <v>21</v>
      </c>
      <c r="M151" s="45">
        <f aca="true" t="shared" si="64" ref="M151:V151">M150+M149+M148</f>
        <v>83797</v>
      </c>
      <c r="N151" s="46">
        <f t="shared" si="64"/>
        <v>130327</v>
      </c>
      <c r="O151" s="49">
        <f t="shared" si="64"/>
        <v>214124</v>
      </c>
      <c r="P151" s="49">
        <f t="shared" si="64"/>
        <v>5286</v>
      </c>
      <c r="Q151" s="49">
        <f t="shared" si="64"/>
        <v>219410</v>
      </c>
      <c r="R151" s="45">
        <f t="shared" si="64"/>
        <v>124310</v>
      </c>
      <c r="S151" s="46">
        <f t="shared" si="64"/>
        <v>184453</v>
      </c>
      <c r="T151" s="49">
        <f t="shared" si="64"/>
        <v>308763</v>
      </c>
      <c r="U151" s="49">
        <f t="shared" si="64"/>
        <v>8969</v>
      </c>
      <c r="V151" s="49">
        <f t="shared" si="64"/>
        <v>317732</v>
      </c>
      <c r="W151" s="295">
        <f t="shared" si="60"/>
        <v>44.81199580693678</v>
      </c>
      <c r="Y151" s="101"/>
      <c r="Z151" s="101"/>
    </row>
    <row r="152" spans="2:25" ht="13.5" thickTop="1">
      <c r="B152" s="70"/>
      <c r="C152" s="70"/>
      <c r="D152" s="70"/>
      <c r="E152" s="70"/>
      <c r="F152" s="70"/>
      <c r="G152" s="70"/>
      <c r="H152" s="70"/>
      <c r="I152" s="277"/>
      <c r="L152" s="4" t="s">
        <v>22</v>
      </c>
      <c r="M152" s="29">
        <f aca="true" t="shared" si="65" ref="M152:N154">+M98+M125</f>
        <v>29902</v>
      </c>
      <c r="N152" s="36">
        <f t="shared" si="65"/>
        <v>46801</v>
      </c>
      <c r="O152" s="33">
        <f>M152+N152</f>
        <v>76703</v>
      </c>
      <c r="P152" s="34">
        <f>+P98+P125</f>
        <v>2015</v>
      </c>
      <c r="Q152" s="35">
        <f>O152+P152</f>
        <v>78718</v>
      </c>
      <c r="R152" s="95">
        <f aca="true" t="shared" si="66" ref="R152:S154">+R98+R125</f>
        <v>42367</v>
      </c>
      <c r="S152" s="94">
        <f t="shared" si="66"/>
        <v>62603</v>
      </c>
      <c r="T152" s="33">
        <f>R152+S152</f>
        <v>104970</v>
      </c>
      <c r="U152" s="34">
        <f>+U98+U125</f>
        <v>2784</v>
      </c>
      <c r="V152" s="31">
        <f>T152+U152</f>
        <v>107754</v>
      </c>
      <c r="W152" s="289">
        <f t="shared" si="60"/>
        <v>36.88609974846921</v>
      </c>
      <c r="Y152" s="101"/>
    </row>
    <row r="153" spans="2:25" ht="12.75">
      <c r="B153" s="70"/>
      <c r="C153" s="70"/>
      <c r="D153" s="70"/>
      <c r="E153" s="70"/>
      <c r="F153" s="70"/>
      <c r="G153" s="70"/>
      <c r="H153" s="70"/>
      <c r="I153" s="277"/>
      <c r="L153" s="4" t="s">
        <v>23</v>
      </c>
      <c r="M153" s="29">
        <f t="shared" si="65"/>
        <v>32012</v>
      </c>
      <c r="N153" s="36">
        <f t="shared" si="65"/>
        <v>51779</v>
      </c>
      <c r="O153" s="33">
        <f>M153+N153</f>
        <v>83791</v>
      </c>
      <c r="P153" s="34">
        <f>+P99+P126</f>
        <v>2608</v>
      </c>
      <c r="Q153" s="35">
        <f>O153+P153</f>
        <v>86399</v>
      </c>
      <c r="R153" s="29">
        <f t="shared" si="66"/>
        <v>43576</v>
      </c>
      <c r="S153" s="36">
        <f t="shared" si="66"/>
        <v>66666</v>
      </c>
      <c r="T153" s="33">
        <f>R153+S153</f>
        <v>110242</v>
      </c>
      <c r="U153" s="34">
        <f>+U99+U126</f>
        <v>3259</v>
      </c>
      <c r="V153" s="31">
        <f>T153+U153</f>
        <v>113501</v>
      </c>
      <c r="W153" s="289">
        <f>IF(Q153=0,0,((V153/Q153)-1)*100)</f>
        <v>31.368418615956205</v>
      </c>
      <c r="Y153" s="101"/>
    </row>
    <row r="154" spans="2:25" ht="13.5" thickBot="1">
      <c r="B154" s="70"/>
      <c r="C154" s="70"/>
      <c r="D154" s="70"/>
      <c r="E154" s="70"/>
      <c r="F154" s="70"/>
      <c r="G154" s="70"/>
      <c r="H154" s="70"/>
      <c r="I154" s="277"/>
      <c r="L154" s="4" t="s">
        <v>24</v>
      </c>
      <c r="M154" s="29">
        <f t="shared" si="65"/>
        <v>33186</v>
      </c>
      <c r="N154" s="36">
        <f t="shared" si="65"/>
        <v>51455</v>
      </c>
      <c r="O154" s="33">
        <f>M154+N154</f>
        <v>84641</v>
      </c>
      <c r="P154" s="34">
        <f>+P100+P127</f>
        <v>2346</v>
      </c>
      <c r="Q154" s="35">
        <f>O154+P154</f>
        <v>86987</v>
      </c>
      <c r="R154" s="29">
        <f t="shared" si="66"/>
        <v>42818</v>
      </c>
      <c r="S154" s="36">
        <f t="shared" si="66"/>
        <v>64506</v>
      </c>
      <c r="T154" s="33">
        <f>R154+S154</f>
        <v>107324</v>
      </c>
      <c r="U154" s="34">
        <f>+U100+U127</f>
        <v>3059</v>
      </c>
      <c r="V154" s="31">
        <f>T154+U154</f>
        <v>110383</v>
      </c>
      <c r="W154" s="289">
        <f>IF(Q154=0,0,((V154/Q154)-1)*100)</f>
        <v>26.89597296147701</v>
      </c>
      <c r="Y154" s="101"/>
    </row>
    <row r="155" spans="2:25" ht="14.25" thickBot="1" thickTop="1">
      <c r="B155" s="70"/>
      <c r="C155" s="70"/>
      <c r="D155" s="70"/>
      <c r="E155" s="70"/>
      <c r="F155" s="70"/>
      <c r="G155" s="70"/>
      <c r="H155" s="70"/>
      <c r="I155" s="277"/>
      <c r="J155" s="70"/>
      <c r="L155" s="44" t="s">
        <v>25</v>
      </c>
      <c r="M155" s="45">
        <f aca="true" t="shared" si="67" ref="M155:V155">+M152+M153+M154</f>
        <v>95100</v>
      </c>
      <c r="N155" s="45">
        <f t="shared" si="67"/>
        <v>150035</v>
      </c>
      <c r="O155" s="47">
        <f t="shared" si="67"/>
        <v>245135</v>
      </c>
      <c r="P155" s="47">
        <f t="shared" si="67"/>
        <v>6969</v>
      </c>
      <c r="Q155" s="47">
        <f t="shared" si="67"/>
        <v>252104</v>
      </c>
      <c r="R155" s="45">
        <f t="shared" si="67"/>
        <v>128761</v>
      </c>
      <c r="S155" s="45">
        <f t="shared" si="67"/>
        <v>193775</v>
      </c>
      <c r="T155" s="47">
        <f t="shared" si="67"/>
        <v>322536</v>
      </c>
      <c r="U155" s="47">
        <f t="shared" si="67"/>
        <v>9102</v>
      </c>
      <c r="V155" s="47">
        <f t="shared" si="67"/>
        <v>331638</v>
      </c>
      <c r="W155" s="290">
        <f>IF(Q155=0,0,((V155/Q155)-1)*100)</f>
        <v>31.548091263922817</v>
      </c>
      <c r="Y155" s="101"/>
    </row>
    <row r="156" spans="2:25" ht="14.25" thickBot="1" thickTop="1">
      <c r="B156" s="70"/>
      <c r="C156" s="70"/>
      <c r="D156" s="70"/>
      <c r="E156" s="70"/>
      <c r="F156" s="70"/>
      <c r="G156" s="70"/>
      <c r="H156" s="70"/>
      <c r="I156" s="277"/>
      <c r="J156" s="70"/>
      <c r="L156" s="4" t="s">
        <v>27</v>
      </c>
      <c r="M156" s="29">
        <f>+M102+M129</f>
        <v>35673</v>
      </c>
      <c r="N156" s="36">
        <f>+N102+N129</f>
        <v>52079</v>
      </c>
      <c r="O156" s="33">
        <f>M156+N156</f>
        <v>87752</v>
      </c>
      <c r="P156" s="34">
        <f>+P102+P129</f>
        <v>2491</v>
      </c>
      <c r="Q156" s="35">
        <f>O156+P156</f>
        <v>90243</v>
      </c>
      <c r="R156" s="29">
        <f>+R102+R129</f>
        <v>47178</v>
      </c>
      <c r="S156" s="36">
        <f>+S102+S129</f>
        <v>65289</v>
      </c>
      <c r="T156" s="51">
        <f>R156+S156</f>
        <v>112467</v>
      </c>
      <c r="U156" s="59">
        <f>+U102+U129</f>
        <v>3187</v>
      </c>
      <c r="V156" s="31">
        <f>T156+U156</f>
        <v>115654</v>
      </c>
      <c r="W156" s="289">
        <f t="shared" si="60"/>
        <v>28.158416719302327</v>
      </c>
      <c r="Y156" s="101"/>
    </row>
    <row r="157" spans="1:26" ht="14.25" thickBot="1" thickTop="1">
      <c r="A157" s="244"/>
      <c r="B157" s="262"/>
      <c r="C157" s="264"/>
      <c r="D157" s="264"/>
      <c r="E157" s="264"/>
      <c r="F157" s="264"/>
      <c r="G157" s="264"/>
      <c r="H157" s="264"/>
      <c r="I157" s="310"/>
      <c r="J157" s="345"/>
      <c r="L157" s="39" t="s">
        <v>69</v>
      </c>
      <c r="M157" s="40">
        <f aca="true" t="shared" si="68" ref="M157:V157">+M151+M155+M156</f>
        <v>214570</v>
      </c>
      <c r="N157" s="41">
        <f t="shared" si="68"/>
        <v>332441</v>
      </c>
      <c r="O157" s="40">
        <f t="shared" si="68"/>
        <v>547011</v>
      </c>
      <c r="P157" s="40">
        <f t="shared" si="68"/>
        <v>14746</v>
      </c>
      <c r="Q157" s="40">
        <f t="shared" si="68"/>
        <v>561757</v>
      </c>
      <c r="R157" s="40">
        <f t="shared" si="68"/>
        <v>300249</v>
      </c>
      <c r="S157" s="41">
        <f t="shared" si="68"/>
        <v>443517</v>
      </c>
      <c r="T157" s="40">
        <f t="shared" si="68"/>
        <v>743766</v>
      </c>
      <c r="U157" s="40">
        <f t="shared" si="68"/>
        <v>21258</v>
      </c>
      <c r="V157" s="42">
        <f t="shared" si="68"/>
        <v>765024</v>
      </c>
      <c r="W157" s="290">
        <f>IF(Q157=0,0,((V157/Q157)-1)*100)</f>
        <v>36.18415079829891</v>
      </c>
      <c r="Y157" s="101"/>
      <c r="Z157" s="101"/>
    </row>
    <row r="158" spans="1:26" ht="14.25" thickBot="1" thickTop="1">
      <c r="A158" s="70"/>
      <c r="B158" s="262"/>
      <c r="C158" s="264"/>
      <c r="D158" s="264"/>
      <c r="E158" s="264"/>
      <c r="F158" s="264"/>
      <c r="G158" s="264"/>
      <c r="H158" s="264"/>
      <c r="I158" s="310"/>
      <c r="J158" s="265"/>
      <c r="L158" s="39" t="s">
        <v>70</v>
      </c>
      <c r="M158" s="40">
        <f aca="true" t="shared" si="69" ref="M158:V158">+M147+M151+M155+M156</f>
        <v>310858</v>
      </c>
      <c r="N158" s="41">
        <f t="shared" si="69"/>
        <v>475383</v>
      </c>
      <c r="O158" s="40">
        <f t="shared" si="69"/>
        <v>786241</v>
      </c>
      <c r="P158" s="40">
        <f t="shared" si="69"/>
        <v>20016</v>
      </c>
      <c r="Q158" s="40">
        <f t="shared" si="69"/>
        <v>806257</v>
      </c>
      <c r="R158" s="40">
        <f t="shared" si="69"/>
        <v>423472</v>
      </c>
      <c r="S158" s="41">
        <f t="shared" si="69"/>
        <v>628533</v>
      </c>
      <c r="T158" s="40">
        <f t="shared" si="69"/>
        <v>1052005</v>
      </c>
      <c r="U158" s="40">
        <f t="shared" si="69"/>
        <v>30109</v>
      </c>
      <c r="V158" s="42">
        <f t="shared" si="69"/>
        <v>1082114</v>
      </c>
      <c r="W158" s="290">
        <f>IF(Q158=0,0,((V158/Q158)-1)*100)</f>
        <v>34.21452464908832</v>
      </c>
      <c r="Y158" s="101"/>
      <c r="Z158" s="101"/>
    </row>
    <row r="159" spans="2:23" ht="13.5" thickTop="1">
      <c r="B159" s="334"/>
      <c r="C159" s="154"/>
      <c r="D159" s="154"/>
      <c r="E159" s="264"/>
      <c r="F159" s="154"/>
      <c r="G159" s="154"/>
      <c r="H159" s="264"/>
      <c r="I159" s="331"/>
      <c r="J159" s="70"/>
      <c r="L159" s="4" t="s">
        <v>28</v>
      </c>
      <c r="M159" s="29">
        <f>+M105+M132</f>
        <v>37382</v>
      </c>
      <c r="N159" s="36">
        <f>+N105+N132</f>
        <v>55254</v>
      </c>
      <c r="O159" s="51">
        <f>+O105+O132</f>
        <v>92636</v>
      </c>
      <c r="P159" s="34">
        <f>+P105+P132</f>
        <v>2560</v>
      </c>
      <c r="Q159" s="35">
        <f>+Q105+Q132</f>
        <v>95196</v>
      </c>
      <c r="R159" s="29"/>
      <c r="S159" s="36"/>
      <c r="T159" s="51"/>
      <c r="U159" s="34"/>
      <c r="V159" s="31"/>
      <c r="W159" s="289"/>
    </row>
    <row r="160" spans="2:27" s="102" customFormat="1" ht="12.75" customHeight="1" thickBot="1">
      <c r="B160" s="258"/>
      <c r="C160" s="258"/>
      <c r="D160" s="258"/>
      <c r="E160" s="258"/>
      <c r="F160" s="258"/>
      <c r="G160" s="258"/>
      <c r="H160" s="258"/>
      <c r="I160" s="278"/>
      <c r="L160" s="103" t="s">
        <v>29</v>
      </c>
      <c r="M160" s="104">
        <f>+M106+M133</f>
        <v>38286</v>
      </c>
      <c r="N160" s="105">
        <f>+N106+N133</f>
        <v>56004</v>
      </c>
      <c r="O160" s="106">
        <f>M160+N160</f>
        <v>94290</v>
      </c>
      <c r="P160" s="119">
        <f>+P106+P133</f>
        <v>2290</v>
      </c>
      <c r="Q160" s="108">
        <f>O160+P160</f>
        <v>96580</v>
      </c>
      <c r="R160" s="104"/>
      <c r="S160" s="105"/>
      <c r="T160" s="117"/>
      <c r="U160" s="107"/>
      <c r="V160" s="109"/>
      <c r="W160" s="289"/>
      <c r="X160" s="341"/>
      <c r="Y160" s="101"/>
      <c r="AA160" s="343"/>
    </row>
    <row r="161" spans="2:27" s="102" customFormat="1" ht="12.75" customHeight="1" thickBot="1" thickTop="1">
      <c r="B161" s="258"/>
      <c r="C161" s="258"/>
      <c r="D161" s="258"/>
      <c r="E161" s="258"/>
      <c r="F161" s="258"/>
      <c r="G161" s="258"/>
      <c r="H161" s="258"/>
      <c r="I161" s="278"/>
      <c r="L161" s="112" t="s">
        <v>30</v>
      </c>
      <c r="M161" s="113">
        <f>+M156+M159+M160</f>
        <v>111341</v>
      </c>
      <c r="N161" s="114">
        <f>+N156+N159+N160</f>
        <v>163337</v>
      </c>
      <c r="O161" s="113">
        <f>+O156+O159+O160</f>
        <v>274678</v>
      </c>
      <c r="P161" s="113">
        <f>+P156+P159+P160</f>
        <v>7341</v>
      </c>
      <c r="Q161" s="116">
        <f>+Q156+Q159+Q160</f>
        <v>282019</v>
      </c>
      <c r="R161" s="113"/>
      <c r="S161" s="114"/>
      <c r="T161" s="113"/>
      <c r="U161" s="113"/>
      <c r="V161" s="116"/>
      <c r="W161" s="290"/>
      <c r="X161" s="341"/>
      <c r="AA161" s="343"/>
    </row>
    <row r="162" spans="2:23" ht="14.25" thickBot="1" thickTop="1">
      <c r="B162" s="70"/>
      <c r="C162" s="70"/>
      <c r="D162" s="70"/>
      <c r="E162" s="70"/>
      <c r="F162" s="70"/>
      <c r="G162" s="70"/>
      <c r="H162" s="70"/>
      <c r="I162" s="277"/>
      <c r="L162" s="39" t="s">
        <v>9</v>
      </c>
      <c r="M162" s="40">
        <f>+M147+M151+M155+M161</f>
        <v>386526</v>
      </c>
      <c r="N162" s="41">
        <f>+N147+N151+N155+N161</f>
        <v>586641</v>
      </c>
      <c r="O162" s="40">
        <f>+O147+O151+O155+O161</f>
        <v>973167</v>
      </c>
      <c r="P162" s="40">
        <f>+P147+P151+P155+P161</f>
        <v>24866</v>
      </c>
      <c r="Q162" s="40">
        <f>+Q147+Q151+Q155+Q161</f>
        <v>998033</v>
      </c>
      <c r="R162" s="40"/>
      <c r="S162" s="41"/>
      <c r="T162" s="40"/>
      <c r="U162" s="40"/>
      <c r="V162" s="40"/>
      <c r="W162" s="290"/>
    </row>
    <row r="163" spans="2:12" ht="13.5" thickTop="1">
      <c r="B163" s="70"/>
      <c r="C163" s="70"/>
      <c r="D163" s="70"/>
      <c r="E163" s="70"/>
      <c r="F163" s="70"/>
      <c r="G163" s="70"/>
      <c r="H163" s="70"/>
      <c r="I163" s="277"/>
      <c r="L163" s="63" t="s">
        <v>65</v>
      </c>
    </row>
    <row r="164" spans="2:23" ht="12.75">
      <c r="B164" s="70"/>
      <c r="C164" s="70"/>
      <c r="D164" s="70"/>
      <c r="E164" s="70"/>
      <c r="F164" s="70"/>
      <c r="G164" s="70"/>
      <c r="H164" s="70"/>
      <c r="I164" s="277"/>
      <c r="L164" s="348" t="s">
        <v>51</v>
      </c>
      <c r="M164" s="348"/>
      <c r="N164" s="348"/>
      <c r="O164" s="348"/>
      <c r="P164" s="348"/>
      <c r="Q164" s="348"/>
      <c r="R164" s="348"/>
      <c r="S164" s="348"/>
      <c r="T164" s="348"/>
      <c r="U164" s="348"/>
      <c r="V164" s="348"/>
      <c r="W164" s="348"/>
    </row>
    <row r="165" spans="2:23" ht="15.75">
      <c r="B165" s="70"/>
      <c r="C165" s="70"/>
      <c r="D165" s="70"/>
      <c r="E165" s="70"/>
      <c r="F165" s="70"/>
      <c r="G165" s="70"/>
      <c r="H165" s="70"/>
      <c r="I165" s="277"/>
      <c r="L165" s="349" t="s">
        <v>52</v>
      </c>
      <c r="M165" s="349"/>
      <c r="N165" s="349"/>
      <c r="O165" s="349"/>
      <c r="P165" s="349"/>
      <c r="Q165" s="349"/>
      <c r="R165" s="349"/>
      <c r="S165" s="349"/>
      <c r="T165" s="349"/>
      <c r="U165" s="349"/>
      <c r="V165" s="349"/>
      <c r="W165" s="349"/>
    </row>
    <row r="166" spans="2:23" ht="13.5" thickBot="1">
      <c r="B166" s="70"/>
      <c r="C166" s="70"/>
      <c r="D166" s="70"/>
      <c r="E166" s="70"/>
      <c r="F166" s="70"/>
      <c r="G166" s="70"/>
      <c r="H166" s="70"/>
      <c r="I166" s="277"/>
      <c r="W166" s="272" t="s">
        <v>43</v>
      </c>
    </row>
    <row r="167" spans="2:23" ht="17.25" thickBot="1" thickTop="1">
      <c r="B167" s="70"/>
      <c r="C167" s="70"/>
      <c r="D167" s="70"/>
      <c r="E167" s="70"/>
      <c r="F167" s="70"/>
      <c r="G167" s="70"/>
      <c r="H167" s="70"/>
      <c r="I167" s="277"/>
      <c r="L167" s="3"/>
      <c r="M167" s="350" t="s">
        <v>67</v>
      </c>
      <c r="N167" s="351"/>
      <c r="O167" s="351"/>
      <c r="P167" s="351"/>
      <c r="Q167" s="352"/>
      <c r="R167" s="353" t="s">
        <v>68</v>
      </c>
      <c r="S167" s="354"/>
      <c r="T167" s="354"/>
      <c r="U167" s="354"/>
      <c r="V167" s="355"/>
      <c r="W167" s="269" t="s">
        <v>4</v>
      </c>
    </row>
    <row r="168" spans="2:23" ht="13.5" thickTop="1">
      <c r="B168" s="70"/>
      <c r="C168" s="70"/>
      <c r="D168" s="70"/>
      <c r="E168" s="70"/>
      <c r="F168" s="70"/>
      <c r="G168" s="70"/>
      <c r="H168" s="70"/>
      <c r="I168" s="277"/>
      <c r="L168" s="4" t="s">
        <v>5</v>
      </c>
      <c r="M168" s="5"/>
      <c r="N168" s="8"/>
      <c r="O168" s="9"/>
      <c r="P168" s="10"/>
      <c r="Q168" s="11"/>
      <c r="R168" s="5"/>
      <c r="S168" s="8"/>
      <c r="T168" s="9"/>
      <c r="U168" s="10"/>
      <c r="V168" s="11"/>
      <c r="W168" s="270" t="s">
        <v>6</v>
      </c>
    </row>
    <row r="169" spans="2:23" ht="13.5" thickBot="1">
      <c r="B169" s="70"/>
      <c r="C169" s="70"/>
      <c r="D169" s="70"/>
      <c r="E169" s="70"/>
      <c r="F169" s="70"/>
      <c r="G169" s="70"/>
      <c r="H169" s="70"/>
      <c r="I169" s="277"/>
      <c r="L169" s="12"/>
      <c r="M169" s="15" t="s">
        <v>44</v>
      </c>
      <c r="N169" s="16" t="s">
        <v>45</v>
      </c>
      <c r="O169" s="17" t="s">
        <v>46</v>
      </c>
      <c r="P169" s="18" t="s">
        <v>13</v>
      </c>
      <c r="Q169" s="19" t="s">
        <v>9</v>
      </c>
      <c r="R169" s="15" t="s">
        <v>44</v>
      </c>
      <c r="S169" s="16" t="s">
        <v>45</v>
      </c>
      <c r="T169" s="17" t="s">
        <v>46</v>
      </c>
      <c r="U169" s="18" t="s">
        <v>13</v>
      </c>
      <c r="V169" s="19" t="s">
        <v>9</v>
      </c>
      <c r="W169" s="271"/>
    </row>
    <row r="170" spans="2:23" ht="3.75" customHeight="1" thickTop="1">
      <c r="B170" s="70"/>
      <c r="C170" s="70"/>
      <c r="D170" s="70"/>
      <c r="E170" s="70"/>
      <c r="F170" s="70"/>
      <c r="G170" s="70"/>
      <c r="H170" s="70"/>
      <c r="I170" s="277"/>
      <c r="L170" s="4"/>
      <c r="M170" s="23"/>
      <c r="N170" s="24"/>
      <c r="O170" s="25"/>
      <c r="P170" s="26"/>
      <c r="Q170" s="27"/>
      <c r="R170" s="23"/>
      <c r="S170" s="24"/>
      <c r="T170" s="25"/>
      <c r="U170" s="26"/>
      <c r="V170" s="28"/>
      <c r="W170" s="230"/>
    </row>
    <row r="171" spans="2:23" ht="12.75">
      <c r="B171" s="70"/>
      <c r="C171" s="70"/>
      <c r="D171" s="70"/>
      <c r="E171" s="70"/>
      <c r="F171" s="70"/>
      <c r="G171" s="70"/>
      <c r="H171" s="70"/>
      <c r="I171" s="277"/>
      <c r="L171" s="4" t="s">
        <v>14</v>
      </c>
      <c r="M171" s="29">
        <v>25</v>
      </c>
      <c r="N171" s="36">
        <v>828</v>
      </c>
      <c r="O171" s="33">
        <f>M171+N171</f>
        <v>853</v>
      </c>
      <c r="P171" s="34">
        <v>1</v>
      </c>
      <c r="Q171" s="35">
        <f>O171+P171</f>
        <v>854</v>
      </c>
      <c r="R171" s="29">
        <v>32</v>
      </c>
      <c r="S171" s="36">
        <v>74</v>
      </c>
      <c r="T171" s="33">
        <f>R171+S171</f>
        <v>106</v>
      </c>
      <c r="U171" s="34">
        <v>0</v>
      </c>
      <c r="V171" s="31">
        <f>T171+U171</f>
        <v>106</v>
      </c>
      <c r="W171" s="289">
        <f aca="true" t="shared" si="70" ref="W171:W183">IF(Q171=0,0,((V171/Q171)-1)*100)</f>
        <v>-87.58782201405153</v>
      </c>
    </row>
    <row r="172" spans="2:23" ht="12.75">
      <c r="B172" s="70"/>
      <c r="C172" s="70"/>
      <c r="D172" s="70"/>
      <c r="E172" s="70"/>
      <c r="F172" s="70"/>
      <c r="G172" s="70"/>
      <c r="H172" s="70"/>
      <c r="I172" s="277"/>
      <c r="L172" s="4" t="s">
        <v>15</v>
      </c>
      <c r="M172" s="29">
        <v>20</v>
      </c>
      <c r="N172" s="36">
        <v>655</v>
      </c>
      <c r="O172" s="33">
        <f>M172+N172</f>
        <v>675</v>
      </c>
      <c r="P172" s="34">
        <v>0</v>
      </c>
      <c r="Q172" s="35">
        <f>O172+P172</f>
        <v>675</v>
      </c>
      <c r="R172" s="29">
        <v>15</v>
      </c>
      <c r="S172" s="36">
        <v>82</v>
      </c>
      <c r="T172" s="33">
        <f>R172+S172</f>
        <v>97</v>
      </c>
      <c r="U172" s="34">
        <v>1</v>
      </c>
      <c r="V172" s="31">
        <f>T172+U172</f>
        <v>98</v>
      </c>
      <c r="W172" s="289">
        <f t="shared" si="70"/>
        <v>-85.48148148148148</v>
      </c>
    </row>
    <row r="173" spans="2:23" ht="13.5" thickBot="1">
      <c r="B173" s="70"/>
      <c r="C173" s="70"/>
      <c r="D173" s="70"/>
      <c r="E173" s="70"/>
      <c r="F173" s="70"/>
      <c r="G173" s="70"/>
      <c r="H173" s="70"/>
      <c r="I173" s="277"/>
      <c r="L173" s="12" t="s">
        <v>16</v>
      </c>
      <c r="M173" s="29">
        <v>24</v>
      </c>
      <c r="N173" s="36">
        <v>695</v>
      </c>
      <c r="O173" s="33">
        <f>M173+N173</f>
        <v>719</v>
      </c>
      <c r="P173" s="34">
        <v>0</v>
      </c>
      <c r="Q173" s="35">
        <f>O173+P173</f>
        <v>719</v>
      </c>
      <c r="R173" s="29">
        <v>19</v>
      </c>
      <c r="S173" s="36">
        <v>91</v>
      </c>
      <c r="T173" s="33">
        <f>R173+S173</f>
        <v>110</v>
      </c>
      <c r="U173" s="34">
        <v>0</v>
      </c>
      <c r="V173" s="31">
        <f>T173+U173</f>
        <v>110</v>
      </c>
      <c r="W173" s="289">
        <f t="shared" si="70"/>
        <v>-84.7009735744089</v>
      </c>
    </row>
    <row r="174" spans="2:23" ht="14.25" thickBot="1" thickTop="1">
      <c r="B174" s="70"/>
      <c r="C174" s="70"/>
      <c r="D174" s="70"/>
      <c r="E174" s="70"/>
      <c r="F174" s="70"/>
      <c r="G174" s="70"/>
      <c r="H174" s="70"/>
      <c r="I174" s="277"/>
      <c r="L174" s="39" t="s">
        <v>17</v>
      </c>
      <c r="M174" s="40">
        <f aca="true" t="shared" si="71" ref="M174:V174">+M171+M172+M173</f>
        <v>69</v>
      </c>
      <c r="N174" s="41">
        <f t="shared" si="71"/>
        <v>2178</v>
      </c>
      <c r="O174" s="40">
        <f t="shared" si="71"/>
        <v>2247</v>
      </c>
      <c r="P174" s="40">
        <f t="shared" si="71"/>
        <v>1</v>
      </c>
      <c r="Q174" s="40">
        <f t="shared" si="71"/>
        <v>2248</v>
      </c>
      <c r="R174" s="40">
        <f t="shared" si="71"/>
        <v>66</v>
      </c>
      <c r="S174" s="41">
        <f t="shared" si="71"/>
        <v>247</v>
      </c>
      <c r="T174" s="40">
        <f t="shared" si="71"/>
        <v>313</v>
      </c>
      <c r="U174" s="40">
        <f t="shared" si="71"/>
        <v>1</v>
      </c>
      <c r="V174" s="42">
        <f t="shared" si="71"/>
        <v>314</v>
      </c>
      <c r="W174" s="290">
        <f t="shared" si="70"/>
        <v>-86.03202846975088</v>
      </c>
    </row>
    <row r="175" spans="2:23" ht="13.5" thickTop="1">
      <c r="B175" s="70"/>
      <c r="C175" s="70"/>
      <c r="D175" s="70"/>
      <c r="E175" s="70"/>
      <c r="F175" s="70"/>
      <c r="G175" s="70"/>
      <c r="H175" s="70"/>
      <c r="I175" s="277"/>
      <c r="L175" s="4" t="s">
        <v>18</v>
      </c>
      <c r="M175" s="96">
        <v>18</v>
      </c>
      <c r="N175" s="97">
        <v>652</v>
      </c>
      <c r="O175" s="98">
        <f>M175+N175</f>
        <v>670</v>
      </c>
      <c r="P175" s="34">
        <v>0</v>
      </c>
      <c r="Q175" s="99">
        <f>O175+P175</f>
        <v>670</v>
      </c>
      <c r="R175" s="96">
        <v>22</v>
      </c>
      <c r="S175" s="97">
        <v>70</v>
      </c>
      <c r="T175" s="98">
        <f>R175+S175</f>
        <v>92</v>
      </c>
      <c r="U175" s="34">
        <v>0</v>
      </c>
      <c r="V175" s="31">
        <f>T175+U175</f>
        <v>92</v>
      </c>
      <c r="W175" s="289">
        <f t="shared" si="70"/>
        <v>-86.26865671641791</v>
      </c>
    </row>
    <row r="176" spans="2:23" ht="12.75">
      <c r="B176" s="70"/>
      <c r="C176" s="70"/>
      <c r="D176" s="70"/>
      <c r="E176" s="70"/>
      <c r="F176" s="70"/>
      <c r="G176" s="70"/>
      <c r="H176" s="70"/>
      <c r="I176" s="277"/>
      <c r="L176" s="4" t="s">
        <v>19</v>
      </c>
      <c r="M176" s="29">
        <v>14</v>
      </c>
      <c r="N176" s="36">
        <v>553</v>
      </c>
      <c r="O176" s="33">
        <f>M176+N176</f>
        <v>567</v>
      </c>
      <c r="P176" s="34">
        <v>0</v>
      </c>
      <c r="Q176" s="35">
        <f>O176+P176</f>
        <v>567</v>
      </c>
      <c r="R176" s="29">
        <v>15</v>
      </c>
      <c r="S176" s="36">
        <v>80</v>
      </c>
      <c r="T176" s="33">
        <f>R176+S176</f>
        <v>95</v>
      </c>
      <c r="U176" s="34">
        <v>0</v>
      </c>
      <c r="V176" s="31">
        <f>T176+U176</f>
        <v>95</v>
      </c>
      <c r="W176" s="289">
        <f t="shared" si="70"/>
        <v>-83.24514991181657</v>
      </c>
    </row>
    <row r="177" spans="2:23" ht="13.5" thickBot="1">
      <c r="B177" s="70"/>
      <c r="C177" s="70"/>
      <c r="D177" s="70"/>
      <c r="E177" s="70"/>
      <c r="F177" s="70"/>
      <c r="G177" s="70"/>
      <c r="H177" s="70"/>
      <c r="I177" s="277"/>
      <c r="L177" s="4" t="s">
        <v>20</v>
      </c>
      <c r="M177" s="29">
        <v>9</v>
      </c>
      <c r="N177" s="36">
        <v>630</v>
      </c>
      <c r="O177" s="33">
        <f>M177+N177</f>
        <v>639</v>
      </c>
      <c r="P177" s="34">
        <v>0</v>
      </c>
      <c r="Q177" s="35">
        <f>O177+P177</f>
        <v>639</v>
      </c>
      <c r="R177" s="29">
        <v>26</v>
      </c>
      <c r="S177" s="36">
        <v>78</v>
      </c>
      <c r="T177" s="33">
        <f>R177+S177</f>
        <v>104</v>
      </c>
      <c r="U177" s="34">
        <v>0</v>
      </c>
      <c r="V177" s="31">
        <f>T177+U177</f>
        <v>104</v>
      </c>
      <c r="W177" s="289">
        <f>IF(Q177=0,0,((V177/Q177)-1)*100)</f>
        <v>-83.7245696400626</v>
      </c>
    </row>
    <row r="178" spans="2:23" ht="14.25" thickBot="1" thickTop="1">
      <c r="B178" s="70"/>
      <c r="C178" s="70"/>
      <c r="D178" s="70"/>
      <c r="E178" s="70"/>
      <c r="F178" s="70"/>
      <c r="G178" s="70"/>
      <c r="H178" s="70"/>
      <c r="I178" s="277"/>
      <c r="L178" s="44" t="s">
        <v>21</v>
      </c>
      <c r="M178" s="45">
        <f aca="true" t="shared" si="72" ref="M178:V178">M177+M176+M175</f>
        <v>41</v>
      </c>
      <c r="N178" s="49">
        <f t="shared" si="72"/>
        <v>1835</v>
      </c>
      <c r="O178" s="49">
        <f t="shared" si="72"/>
        <v>1876</v>
      </c>
      <c r="P178" s="47">
        <f t="shared" si="72"/>
        <v>0</v>
      </c>
      <c r="Q178" s="49">
        <f t="shared" si="72"/>
        <v>1876</v>
      </c>
      <c r="R178" s="45">
        <f t="shared" si="72"/>
        <v>63</v>
      </c>
      <c r="S178" s="49">
        <f t="shared" si="72"/>
        <v>228</v>
      </c>
      <c r="T178" s="49">
        <f t="shared" si="72"/>
        <v>291</v>
      </c>
      <c r="U178" s="47">
        <f t="shared" si="72"/>
        <v>0</v>
      </c>
      <c r="V178" s="49">
        <f t="shared" si="72"/>
        <v>291</v>
      </c>
      <c r="W178" s="290">
        <f t="shared" si="70"/>
        <v>-84.48827292110875</v>
      </c>
    </row>
    <row r="179" spans="2:23" ht="13.5" thickTop="1">
      <c r="B179" s="70"/>
      <c r="C179" s="70"/>
      <c r="D179" s="70"/>
      <c r="E179" s="70"/>
      <c r="F179" s="70"/>
      <c r="G179" s="70"/>
      <c r="H179" s="70"/>
      <c r="I179" s="277"/>
      <c r="L179" s="4" t="s">
        <v>22</v>
      </c>
      <c r="M179" s="29">
        <v>10</v>
      </c>
      <c r="N179" s="36">
        <v>317</v>
      </c>
      <c r="O179" s="33">
        <f>M179+N179</f>
        <v>327</v>
      </c>
      <c r="P179" s="34">
        <v>0</v>
      </c>
      <c r="Q179" s="35">
        <f>O179+P179</f>
        <v>327</v>
      </c>
      <c r="R179" s="29">
        <v>22</v>
      </c>
      <c r="S179" s="36">
        <v>71</v>
      </c>
      <c r="T179" s="33">
        <f>R179+S179</f>
        <v>93</v>
      </c>
      <c r="U179" s="34">
        <v>0</v>
      </c>
      <c r="V179" s="31">
        <f>T179+U179</f>
        <v>93</v>
      </c>
      <c r="W179" s="289">
        <f t="shared" si="70"/>
        <v>-71.55963302752293</v>
      </c>
    </row>
    <row r="180" spans="2:23" ht="12.75">
      <c r="B180" s="70"/>
      <c r="C180" s="70"/>
      <c r="D180" s="70"/>
      <c r="E180" s="70"/>
      <c r="F180" s="70"/>
      <c r="G180" s="70"/>
      <c r="H180" s="70"/>
      <c r="I180" s="277"/>
      <c r="L180" s="4" t="s">
        <v>23</v>
      </c>
      <c r="M180" s="29">
        <v>11</v>
      </c>
      <c r="N180" s="36">
        <v>129</v>
      </c>
      <c r="O180" s="33">
        <f>M180+N180</f>
        <v>140</v>
      </c>
      <c r="P180" s="34">
        <v>0</v>
      </c>
      <c r="Q180" s="35">
        <f>O180+P180</f>
        <v>140</v>
      </c>
      <c r="R180" s="29">
        <v>23</v>
      </c>
      <c r="S180" s="36">
        <v>73</v>
      </c>
      <c r="T180" s="33">
        <f>+R180+S180</f>
        <v>96</v>
      </c>
      <c r="U180" s="34">
        <v>0</v>
      </c>
      <c r="V180" s="31">
        <f>+T180+U180</f>
        <v>96</v>
      </c>
      <c r="W180" s="289">
        <f>IF(Q180=0,0,((V180/Q180)-1)*100)</f>
        <v>-31.428571428571427</v>
      </c>
    </row>
    <row r="181" spans="2:23" ht="13.5" thickBot="1">
      <c r="B181" s="70"/>
      <c r="C181" s="70"/>
      <c r="D181" s="70"/>
      <c r="E181" s="70"/>
      <c r="F181" s="70"/>
      <c r="G181" s="70"/>
      <c r="H181" s="70"/>
      <c r="I181" s="277"/>
      <c r="L181" s="4" t="s">
        <v>24</v>
      </c>
      <c r="M181" s="29">
        <v>15</v>
      </c>
      <c r="N181" s="36">
        <v>72</v>
      </c>
      <c r="O181" s="51">
        <f>M181+N181</f>
        <v>87</v>
      </c>
      <c r="P181" s="52">
        <v>0</v>
      </c>
      <c r="Q181" s="35">
        <f>O181+P181</f>
        <v>87</v>
      </c>
      <c r="R181" s="29">
        <v>24</v>
      </c>
      <c r="S181" s="36">
        <v>73</v>
      </c>
      <c r="T181" s="51">
        <f>+R181+S181</f>
        <v>97</v>
      </c>
      <c r="U181" s="52">
        <v>0</v>
      </c>
      <c r="V181" s="31">
        <f>+T181+U181</f>
        <v>97</v>
      </c>
      <c r="W181" s="289">
        <f>IF(Q181=0,0,((V181/Q181)-1)*100)</f>
        <v>11.494252873563227</v>
      </c>
    </row>
    <row r="182" spans="2:23" ht="14.25" thickBot="1" thickTop="1">
      <c r="B182" s="70"/>
      <c r="C182" s="70"/>
      <c r="D182" s="70"/>
      <c r="E182" s="70"/>
      <c r="F182" s="70"/>
      <c r="G182" s="70"/>
      <c r="H182" s="70"/>
      <c r="I182" s="277"/>
      <c r="L182" s="44" t="s">
        <v>25</v>
      </c>
      <c r="M182" s="45">
        <f aca="true" t="shared" si="73" ref="M182:V182">+M179+M180+M181</f>
        <v>36</v>
      </c>
      <c r="N182" s="45">
        <f t="shared" si="73"/>
        <v>518</v>
      </c>
      <c r="O182" s="171">
        <f t="shared" si="73"/>
        <v>554</v>
      </c>
      <c r="P182" s="268">
        <f t="shared" si="73"/>
        <v>0</v>
      </c>
      <c r="Q182" s="49">
        <f t="shared" si="73"/>
        <v>554</v>
      </c>
      <c r="R182" s="45">
        <f t="shared" si="73"/>
        <v>69</v>
      </c>
      <c r="S182" s="45">
        <f t="shared" si="73"/>
        <v>217</v>
      </c>
      <c r="T182" s="47">
        <f t="shared" si="73"/>
        <v>286</v>
      </c>
      <c r="U182" s="47">
        <f t="shared" si="73"/>
        <v>0</v>
      </c>
      <c r="V182" s="47">
        <f t="shared" si="73"/>
        <v>286</v>
      </c>
      <c r="W182" s="290">
        <f>IF(Q182=0,0,((V182/Q182)-1)*100)</f>
        <v>-48.375451263537904</v>
      </c>
    </row>
    <row r="183" spans="2:27" s="102" customFormat="1" ht="12.75" customHeight="1" thickBot="1" thickTop="1">
      <c r="B183" s="259"/>
      <c r="C183" s="259"/>
      <c r="D183" s="259"/>
      <c r="E183" s="259"/>
      <c r="F183" s="259"/>
      <c r="G183" s="259"/>
      <c r="H183" s="259"/>
      <c r="I183" s="317"/>
      <c r="L183" s="103" t="s">
        <v>27</v>
      </c>
      <c r="M183" s="104">
        <v>24</v>
      </c>
      <c r="N183" s="105">
        <v>68</v>
      </c>
      <c r="O183" s="117">
        <f>M183+N183</f>
        <v>92</v>
      </c>
      <c r="P183" s="118">
        <v>0</v>
      </c>
      <c r="Q183" s="108">
        <f>O183+P183</f>
        <v>92</v>
      </c>
      <c r="R183" s="104">
        <v>20</v>
      </c>
      <c r="S183" s="105">
        <v>81</v>
      </c>
      <c r="T183" s="117">
        <f>+R183+S183</f>
        <v>101</v>
      </c>
      <c r="U183" s="118"/>
      <c r="V183" s="109">
        <f>+T183+U183</f>
        <v>101</v>
      </c>
      <c r="W183" s="289">
        <f t="shared" si="70"/>
        <v>9.782608695652172</v>
      </c>
      <c r="X183" s="341"/>
      <c r="AA183" s="343"/>
    </row>
    <row r="184" spans="1:23" ht="14.25" thickBot="1" thickTop="1">
      <c r="A184" s="244"/>
      <c r="B184" s="262"/>
      <c r="C184" s="264"/>
      <c r="D184" s="264"/>
      <c r="E184" s="264"/>
      <c r="F184" s="264"/>
      <c r="G184" s="264"/>
      <c r="H184" s="264"/>
      <c r="I184" s="310"/>
      <c r="J184" s="345"/>
      <c r="L184" s="39" t="s">
        <v>69</v>
      </c>
      <c r="M184" s="40">
        <f aca="true" t="shared" si="74" ref="M184:V184">+M178+M182+M183</f>
        <v>101</v>
      </c>
      <c r="N184" s="41">
        <f t="shared" si="74"/>
        <v>2421</v>
      </c>
      <c r="O184" s="40">
        <f t="shared" si="74"/>
        <v>2522</v>
      </c>
      <c r="P184" s="40">
        <f t="shared" si="74"/>
        <v>0</v>
      </c>
      <c r="Q184" s="40">
        <f t="shared" si="74"/>
        <v>2522</v>
      </c>
      <c r="R184" s="40">
        <f t="shared" si="74"/>
        <v>152</v>
      </c>
      <c r="S184" s="41">
        <f t="shared" si="74"/>
        <v>526</v>
      </c>
      <c r="T184" s="40">
        <f t="shared" si="74"/>
        <v>678</v>
      </c>
      <c r="U184" s="40">
        <f t="shared" si="74"/>
        <v>0</v>
      </c>
      <c r="V184" s="42">
        <f t="shared" si="74"/>
        <v>678</v>
      </c>
      <c r="W184" s="290">
        <f>IF(Q184=0,0,((V184/Q184)-1)*100)</f>
        <v>-73.11657414750199</v>
      </c>
    </row>
    <row r="185" spans="1:23" ht="14.25" thickBot="1" thickTop="1">
      <c r="A185" s="70"/>
      <c r="B185" s="262"/>
      <c r="C185" s="264"/>
      <c r="D185" s="264"/>
      <c r="E185" s="264"/>
      <c r="F185" s="264"/>
      <c r="G185" s="264"/>
      <c r="H185" s="264"/>
      <c r="I185" s="310"/>
      <c r="J185" s="265"/>
      <c r="L185" s="39" t="s">
        <v>70</v>
      </c>
      <c r="M185" s="40">
        <f aca="true" t="shared" si="75" ref="M185:V185">+M174+M178+M182+M183</f>
        <v>170</v>
      </c>
      <c r="N185" s="41">
        <f t="shared" si="75"/>
        <v>4599</v>
      </c>
      <c r="O185" s="40">
        <f t="shared" si="75"/>
        <v>4769</v>
      </c>
      <c r="P185" s="40">
        <f t="shared" si="75"/>
        <v>1</v>
      </c>
      <c r="Q185" s="40">
        <f t="shared" si="75"/>
        <v>4770</v>
      </c>
      <c r="R185" s="40">
        <f t="shared" si="75"/>
        <v>218</v>
      </c>
      <c r="S185" s="41">
        <f t="shared" si="75"/>
        <v>773</v>
      </c>
      <c r="T185" s="40">
        <f t="shared" si="75"/>
        <v>991</v>
      </c>
      <c r="U185" s="40">
        <f t="shared" si="75"/>
        <v>1</v>
      </c>
      <c r="V185" s="42">
        <f t="shared" si="75"/>
        <v>992</v>
      </c>
      <c r="W185" s="290">
        <f>IF(Q185=0,0,((V185/Q185)-1)*100)</f>
        <v>-79.20335429769392</v>
      </c>
    </row>
    <row r="186" spans="2:27" s="102" customFormat="1" ht="12.75" customHeight="1" thickTop="1">
      <c r="B186" s="258"/>
      <c r="C186" s="258"/>
      <c r="D186" s="258"/>
      <c r="E186" s="258"/>
      <c r="F186" s="258"/>
      <c r="G186" s="258"/>
      <c r="H186" s="258"/>
      <c r="I186" s="278"/>
      <c r="L186" s="103" t="s">
        <v>28</v>
      </c>
      <c r="M186" s="104">
        <v>27</v>
      </c>
      <c r="N186" s="105">
        <v>71</v>
      </c>
      <c r="O186" s="117">
        <f>M186+N186</f>
        <v>98</v>
      </c>
      <c r="P186" s="107">
        <v>0</v>
      </c>
      <c r="Q186" s="108">
        <f>O186+P186</f>
        <v>98</v>
      </c>
      <c r="R186" s="104"/>
      <c r="S186" s="105"/>
      <c r="T186" s="117"/>
      <c r="U186" s="107"/>
      <c r="V186" s="117"/>
      <c r="W186" s="289"/>
      <c r="X186" s="341"/>
      <c r="AA186" s="343"/>
    </row>
    <row r="187" spans="2:27" s="102" customFormat="1" ht="12.75" customHeight="1" thickBot="1">
      <c r="B187" s="258"/>
      <c r="C187" s="258"/>
      <c r="D187" s="258"/>
      <c r="E187" s="258"/>
      <c r="F187" s="258"/>
      <c r="G187" s="258"/>
      <c r="H187" s="258"/>
      <c r="I187" s="278"/>
      <c r="L187" s="103" t="s">
        <v>29</v>
      </c>
      <c r="M187" s="104">
        <v>17</v>
      </c>
      <c r="N187" s="105">
        <v>66</v>
      </c>
      <c r="O187" s="106">
        <f>M187+N187</f>
        <v>83</v>
      </c>
      <c r="P187" s="119">
        <v>0</v>
      </c>
      <c r="Q187" s="108">
        <f>O187+P187</f>
        <v>83</v>
      </c>
      <c r="R187" s="104"/>
      <c r="S187" s="105"/>
      <c r="T187" s="117"/>
      <c r="U187" s="119"/>
      <c r="V187" s="109"/>
      <c r="W187" s="289"/>
      <c r="X187" s="341"/>
      <c r="AA187" s="343"/>
    </row>
    <row r="188" spans="2:23" ht="14.25" thickBot="1" thickTop="1">
      <c r="B188" s="70"/>
      <c r="C188" s="70"/>
      <c r="D188" s="70"/>
      <c r="E188" s="70"/>
      <c r="F188" s="70"/>
      <c r="G188" s="70"/>
      <c r="H188" s="70"/>
      <c r="I188" s="277"/>
      <c r="L188" s="39" t="s">
        <v>30</v>
      </c>
      <c r="M188" s="40">
        <f>+M183+M186+M187</f>
        <v>68</v>
      </c>
      <c r="N188" s="41">
        <f>+N183+N186+N187</f>
        <v>205</v>
      </c>
      <c r="O188" s="40">
        <f>+O183+O186+O187</f>
        <v>273</v>
      </c>
      <c r="P188" s="40">
        <f>+P183+P186+P187</f>
        <v>0</v>
      </c>
      <c r="Q188" s="43">
        <f>+Q183+Q186+Q187</f>
        <v>273</v>
      </c>
      <c r="R188" s="40"/>
      <c r="S188" s="41"/>
      <c r="T188" s="40"/>
      <c r="U188" s="40"/>
      <c r="V188" s="43"/>
      <c r="W188" s="290"/>
    </row>
    <row r="189" spans="2:23" ht="14.25" thickBot="1" thickTop="1">
      <c r="B189" s="70"/>
      <c r="C189" s="70"/>
      <c r="D189" s="70"/>
      <c r="E189" s="70"/>
      <c r="F189" s="70"/>
      <c r="G189" s="70"/>
      <c r="H189" s="70"/>
      <c r="I189" s="277"/>
      <c r="L189" s="39" t="s">
        <v>9</v>
      </c>
      <c r="M189" s="40">
        <f>+M174+M178+M182+M188</f>
        <v>214</v>
      </c>
      <c r="N189" s="41">
        <f>+N174+N178+N182+N188</f>
        <v>4736</v>
      </c>
      <c r="O189" s="40">
        <f>+O174+O178+O182+O188</f>
        <v>4950</v>
      </c>
      <c r="P189" s="40">
        <f>+P174+P178+P182+P188</f>
        <v>1</v>
      </c>
      <c r="Q189" s="40">
        <f>+Q174+Q178+Q182+Q188</f>
        <v>4951</v>
      </c>
      <c r="R189" s="40"/>
      <c r="S189" s="41"/>
      <c r="T189" s="40"/>
      <c r="U189" s="40"/>
      <c r="V189" s="40"/>
      <c r="W189" s="290"/>
    </row>
    <row r="190" spans="2:12" ht="13.5" thickTop="1">
      <c r="B190" s="70"/>
      <c r="C190" s="70"/>
      <c r="D190" s="70"/>
      <c r="E190" s="70"/>
      <c r="F190" s="70"/>
      <c r="G190" s="70"/>
      <c r="H190" s="70"/>
      <c r="I190" s="277"/>
      <c r="L190" s="63" t="s">
        <v>65</v>
      </c>
    </row>
    <row r="191" spans="2:23" ht="12.75">
      <c r="B191" s="70"/>
      <c r="C191" s="70"/>
      <c r="D191" s="70"/>
      <c r="E191" s="70"/>
      <c r="F191" s="70"/>
      <c r="G191" s="70"/>
      <c r="H191" s="70"/>
      <c r="I191" s="277"/>
      <c r="L191" s="348" t="s">
        <v>53</v>
      </c>
      <c r="M191" s="348"/>
      <c r="N191" s="348"/>
      <c r="O191" s="348"/>
      <c r="P191" s="348"/>
      <c r="Q191" s="348"/>
      <c r="R191" s="348"/>
      <c r="S191" s="348"/>
      <c r="T191" s="348"/>
      <c r="U191" s="348"/>
      <c r="V191" s="348"/>
      <c r="W191" s="348"/>
    </row>
    <row r="192" spans="2:23" ht="15.75">
      <c r="B192" s="70"/>
      <c r="C192" s="70"/>
      <c r="D192" s="70"/>
      <c r="E192" s="70"/>
      <c r="F192" s="70"/>
      <c r="G192" s="70"/>
      <c r="H192" s="70"/>
      <c r="I192" s="277"/>
      <c r="L192" s="349" t="s">
        <v>54</v>
      </c>
      <c r="M192" s="349"/>
      <c r="N192" s="349"/>
      <c r="O192" s="349"/>
      <c r="P192" s="349"/>
      <c r="Q192" s="349"/>
      <c r="R192" s="349"/>
      <c r="S192" s="349"/>
      <c r="T192" s="349"/>
      <c r="U192" s="349"/>
      <c r="V192" s="349"/>
      <c r="W192" s="349"/>
    </row>
    <row r="193" spans="2:23" ht="13.5" thickBot="1">
      <c r="B193" s="70"/>
      <c r="C193" s="70"/>
      <c r="D193" s="70"/>
      <c r="E193" s="70"/>
      <c r="F193" s="70"/>
      <c r="G193" s="70"/>
      <c r="H193" s="70"/>
      <c r="I193" s="277"/>
      <c r="W193" s="272" t="s">
        <v>43</v>
      </c>
    </row>
    <row r="194" spans="2:23" ht="17.25" thickBot="1" thickTop="1">
      <c r="B194" s="70"/>
      <c r="C194" s="70"/>
      <c r="D194" s="70"/>
      <c r="E194" s="70"/>
      <c r="F194" s="70"/>
      <c r="G194" s="70"/>
      <c r="H194" s="70"/>
      <c r="I194" s="277"/>
      <c r="L194" s="3"/>
      <c r="M194" s="350" t="s">
        <v>67</v>
      </c>
      <c r="N194" s="351"/>
      <c r="O194" s="351"/>
      <c r="P194" s="351"/>
      <c r="Q194" s="352"/>
      <c r="R194" s="353" t="s">
        <v>68</v>
      </c>
      <c r="S194" s="354"/>
      <c r="T194" s="354"/>
      <c r="U194" s="354"/>
      <c r="V194" s="355"/>
      <c r="W194" s="269" t="s">
        <v>4</v>
      </c>
    </row>
    <row r="195" spans="2:23" ht="13.5" thickTop="1">
      <c r="B195" s="70"/>
      <c r="C195" s="70"/>
      <c r="D195" s="70"/>
      <c r="E195" s="70"/>
      <c r="F195" s="70"/>
      <c r="G195" s="70"/>
      <c r="H195" s="70"/>
      <c r="I195" s="277"/>
      <c r="L195" s="4" t="s">
        <v>5</v>
      </c>
      <c r="M195" s="5"/>
      <c r="N195" s="8"/>
      <c r="O195" s="9"/>
      <c r="P195" s="10"/>
      <c r="Q195" s="11"/>
      <c r="R195" s="5"/>
      <c r="S195" s="8"/>
      <c r="T195" s="9"/>
      <c r="U195" s="10"/>
      <c r="V195" s="11"/>
      <c r="W195" s="270" t="s">
        <v>6</v>
      </c>
    </row>
    <row r="196" spans="2:23" ht="13.5" thickBot="1">
      <c r="B196" s="70"/>
      <c r="C196" s="70"/>
      <c r="D196" s="70"/>
      <c r="E196" s="70"/>
      <c r="F196" s="70"/>
      <c r="G196" s="70"/>
      <c r="H196" s="70"/>
      <c r="I196" s="277"/>
      <c r="L196" s="12"/>
      <c r="M196" s="15" t="s">
        <v>44</v>
      </c>
      <c r="N196" s="16" t="s">
        <v>45</v>
      </c>
      <c r="O196" s="17" t="s">
        <v>46</v>
      </c>
      <c r="P196" s="18" t="s">
        <v>13</v>
      </c>
      <c r="Q196" s="19" t="s">
        <v>9</v>
      </c>
      <c r="R196" s="15" t="s">
        <v>44</v>
      </c>
      <c r="S196" s="16" t="s">
        <v>45</v>
      </c>
      <c r="T196" s="17" t="s">
        <v>46</v>
      </c>
      <c r="U196" s="18" t="s">
        <v>13</v>
      </c>
      <c r="V196" s="19" t="s">
        <v>9</v>
      </c>
      <c r="W196" s="271"/>
    </row>
    <row r="197" spans="2:23" ht="4.5" customHeight="1" thickTop="1">
      <c r="B197" s="70"/>
      <c r="C197" s="70"/>
      <c r="D197" s="70"/>
      <c r="E197" s="70"/>
      <c r="F197" s="70"/>
      <c r="G197" s="70"/>
      <c r="H197" s="70"/>
      <c r="I197" s="277"/>
      <c r="L197" s="4"/>
      <c r="M197" s="23"/>
      <c r="N197" s="24"/>
      <c r="O197" s="25"/>
      <c r="P197" s="26"/>
      <c r="Q197" s="27"/>
      <c r="R197" s="23"/>
      <c r="S197" s="24"/>
      <c r="T197" s="25"/>
      <c r="U197" s="26"/>
      <c r="V197" s="28"/>
      <c r="W197" s="230"/>
    </row>
    <row r="198" spans="2:23" ht="12.75">
      <c r="B198" s="70"/>
      <c r="C198" s="70"/>
      <c r="D198" s="70"/>
      <c r="E198" s="70"/>
      <c r="F198" s="70"/>
      <c r="G198" s="70"/>
      <c r="H198" s="70"/>
      <c r="I198" s="277"/>
      <c r="L198" s="4" t="s">
        <v>14</v>
      </c>
      <c r="M198" s="29">
        <v>0</v>
      </c>
      <c r="N198" s="36">
        <v>0</v>
      </c>
      <c r="O198" s="33">
        <f>M198+N198</f>
        <v>0</v>
      </c>
      <c r="P198" s="34">
        <v>0</v>
      </c>
      <c r="Q198" s="35">
        <f>O198+P198</f>
        <v>0</v>
      </c>
      <c r="R198" s="29">
        <v>0</v>
      </c>
      <c r="S198" s="36">
        <v>0</v>
      </c>
      <c r="T198" s="33">
        <f>R198+S198</f>
        <v>0</v>
      </c>
      <c r="U198" s="34">
        <v>0</v>
      </c>
      <c r="V198" s="31">
        <f>T198+U198</f>
        <v>0</v>
      </c>
      <c r="W198" s="32">
        <f aca="true" t="shared" si="76" ref="W198:W210">IF(Q198=0,0,((V198/Q198)-1)*100)</f>
        <v>0</v>
      </c>
    </row>
    <row r="199" spans="2:23" ht="12.75">
      <c r="B199" s="70"/>
      <c r="C199" s="70"/>
      <c r="D199" s="70"/>
      <c r="E199" s="70"/>
      <c r="F199" s="70"/>
      <c r="G199" s="70"/>
      <c r="H199" s="70"/>
      <c r="I199" s="277"/>
      <c r="L199" s="4" t="s">
        <v>15</v>
      </c>
      <c r="M199" s="29">
        <v>0</v>
      </c>
      <c r="N199" s="36">
        <v>0</v>
      </c>
      <c r="O199" s="33">
        <f>M199+N199</f>
        <v>0</v>
      </c>
      <c r="P199" s="34">
        <v>0</v>
      </c>
      <c r="Q199" s="35">
        <f>O199+P199</f>
        <v>0</v>
      </c>
      <c r="R199" s="29">
        <v>0</v>
      </c>
      <c r="S199" s="36">
        <v>0</v>
      </c>
      <c r="T199" s="33">
        <f>R199+S199</f>
        <v>0</v>
      </c>
      <c r="U199" s="34">
        <v>0</v>
      </c>
      <c r="V199" s="31">
        <f>T199+U199</f>
        <v>0</v>
      </c>
      <c r="W199" s="32">
        <f t="shared" si="76"/>
        <v>0</v>
      </c>
    </row>
    <row r="200" spans="2:23" ht="13.5" thickBot="1">
      <c r="B200" s="70"/>
      <c r="C200" s="70"/>
      <c r="D200" s="70"/>
      <c r="E200" s="70"/>
      <c r="F200" s="70"/>
      <c r="G200" s="70"/>
      <c r="H200" s="70"/>
      <c r="I200" s="277"/>
      <c r="L200" s="12" t="s">
        <v>16</v>
      </c>
      <c r="M200" s="29">
        <v>0</v>
      </c>
      <c r="N200" s="36">
        <v>1</v>
      </c>
      <c r="O200" s="33">
        <f>M200+N200</f>
        <v>1</v>
      </c>
      <c r="P200" s="34">
        <v>0</v>
      </c>
      <c r="Q200" s="35">
        <f>O200+P200</f>
        <v>1</v>
      </c>
      <c r="R200" s="29">
        <v>0</v>
      </c>
      <c r="S200" s="36">
        <v>0</v>
      </c>
      <c r="T200" s="33">
        <f>R200+S200</f>
        <v>0</v>
      </c>
      <c r="U200" s="34">
        <v>0</v>
      </c>
      <c r="V200" s="31">
        <f>T200+U200</f>
        <v>0</v>
      </c>
      <c r="W200" s="32">
        <f t="shared" si="76"/>
        <v>-100</v>
      </c>
    </row>
    <row r="201" spans="2:23" ht="14.25" thickBot="1" thickTop="1">
      <c r="B201" s="70"/>
      <c r="C201" s="70"/>
      <c r="D201" s="70"/>
      <c r="E201" s="70"/>
      <c r="F201" s="70"/>
      <c r="G201" s="70"/>
      <c r="H201" s="70"/>
      <c r="I201" s="277"/>
      <c r="L201" s="39" t="s">
        <v>17</v>
      </c>
      <c r="M201" s="40">
        <f aca="true" t="shared" si="77" ref="M201:V201">+M198+M199+M200</f>
        <v>0</v>
      </c>
      <c r="N201" s="41">
        <f t="shared" si="77"/>
        <v>1</v>
      </c>
      <c r="O201" s="40">
        <f t="shared" si="77"/>
        <v>1</v>
      </c>
      <c r="P201" s="40">
        <f t="shared" si="77"/>
        <v>0</v>
      </c>
      <c r="Q201" s="40">
        <f t="shared" si="77"/>
        <v>1</v>
      </c>
      <c r="R201" s="40">
        <f t="shared" si="77"/>
        <v>0</v>
      </c>
      <c r="S201" s="41">
        <f t="shared" si="77"/>
        <v>0</v>
      </c>
      <c r="T201" s="40">
        <f t="shared" si="77"/>
        <v>0</v>
      </c>
      <c r="U201" s="40">
        <f t="shared" si="77"/>
        <v>0</v>
      </c>
      <c r="V201" s="42">
        <f t="shared" si="77"/>
        <v>0</v>
      </c>
      <c r="W201" s="54">
        <f t="shared" si="76"/>
        <v>-100</v>
      </c>
    </row>
    <row r="202" spans="2:23" ht="13.5" thickTop="1">
      <c r="B202" s="70"/>
      <c r="C202" s="70"/>
      <c r="D202" s="70"/>
      <c r="E202" s="70"/>
      <c r="F202" s="70"/>
      <c r="G202" s="70"/>
      <c r="H202" s="70"/>
      <c r="I202" s="277"/>
      <c r="L202" s="4" t="s">
        <v>18</v>
      </c>
      <c r="M202" s="29">
        <v>0</v>
      </c>
      <c r="N202" s="36">
        <v>0</v>
      </c>
      <c r="O202" s="33">
        <f>M202+N202</f>
        <v>0</v>
      </c>
      <c r="P202" s="34">
        <v>0</v>
      </c>
      <c r="Q202" s="35">
        <f>O202+P202</f>
        <v>0</v>
      </c>
      <c r="R202" s="29">
        <v>0</v>
      </c>
      <c r="S202" s="36">
        <v>0</v>
      </c>
      <c r="T202" s="33">
        <f>R202+S202</f>
        <v>0</v>
      </c>
      <c r="U202" s="34">
        <v>0</v>
      </c>
      <c r="V202" s="31">
        <f>T202+U202</f>
        <v>0</v>
      </c>
      <c r="W202" s="32">
        <f t="shared" si="76"/>
        <v>0</v>
      </c>
    </row>
    <row r="203" spans="2:23" ht="12.75">
      <c r="B203" s="70"/>
      <c r="C203" s="70"/>
      <c r="D203" s="70"/>
      <c r="E203" s="70"/>
      <c r="F203" s="70"/>
      <c r="G203" s="70"/>
      <c r="H203" s="70"/>
      <c r="I203" s="277"/>
      <c r="L203" s="4" t="s">
        <v>19</v>
      </c>
      <c r="M203" s="29">
        <v>0</v>
      </c>
      <c r="N203" s="36">
        <v>0</v>
      </c>
      <c r="O203" s="33">
        <f>M203+N203</f>
        <v>0</v>
      </c>
      <c r="P203" s="34">
        <v>0</v>
      </c>
      <c r="Q203" s="35">
        <f>O203+P203</f>
        <v>0</v>
      </c>
      <c r="R203" s="29">
        <v>0</v>
      </c>
      <c r="S203" s="36">
        <v>0</v>
      </c>
      <c r="T203" s="33">
        <f>R203+S203</f>
        <v>0</v>
      </c>
      <c r="U203" s="34">
        <v>0</v>
      </c>
      <c r="V203" s="31">
        <f>T203+U203</f>
        <v>0</v>
      </c>
      <c r="W203" s="289">
        <f t="shared" si="76"/>
        <v>0</v>
      </c>
    </row>
    <row r="204" spans="2:23" ht="13.5" thickBot="1">
      <c r="B204" s="70"/>
      <c r="C204" s="70"/>
      <c r="D204" s="70"/>
      <c r="E204" s="70"/>
      <c r="F204" s="70"/>
      <c r="G204" s="70"/>
      <c r="H204" s="70"/>
      <c r="I204" s="277"/>
      <c r="L204" s="4" t="s">
        <v>20</v>
      </c>
      <c r="M204" s="29">
        <v>0</v>
      </c>
      <c r="N204" s="36">
        <v>0</v>
      </c>
      <c r="O204" s="33">
        <f>M204+N204</f>
        <v>0</v>
      </c>
      <c r="P204" s="34">
        <v>0</v>
      </c>
      <c r="Q204" s="35">
        <f>O204+P204</f>
        <v>0</v>
      </c>
      <c r="R204" s="29">
        <v>0</v>
      </c>
      <c r="S204" s="36">
        <v>0</v>
      </c>
      <c r="T204" s="33">
        <f>R204+S204</f>
        <v>0</v>
      </c>
      <c r="U204" s="34">
        <v>0</v>
      </c>
      <c r="V204" s="31">
        <f>T204+U204</f>
        <v>0</v>
      </c>
      <c r="W204" s="32">
        <f>IF(Q204=0,0,((V204/Q204)-1)*100)</f>
        <v>0</v>
      </c>
    </row>
    <row r="205" spans="2:23" ht="14.25" thickBot="1" thickTop="1">
      <c r="B205" s="70"/>
      <c r="C205" s="70"/>
      <c r="D205" s="70"/>
      <c r="E205" s="70"/>
      <c r="F205" s="70"/>
      <c r="G205" s="70"/>
      <c r="H205" s="70"/>
      <c r="I205" s="277"/>
      <c r="L205" s="44" t="s">
        <v>21</v>
      </c>
      <c r="M205" s="45">
        <f aca="true" t="shared" si="78" ref="M205:V205">M204+M203+M202</f>
        <v>0</v>
      </c>
      <c r="N205" s="46">
        <f t="shared" si="78"/>
        <v>0</v>
      </c>
      <c r="O205" s="49">
        <f t="shared" si="78"/>
        <v>0</v>
      </c>
      <c r="P205" s="47">
        <f t="shared" si="78"/>
        <v>0</v>
      </c>
      <c r="Q205" s="100">
        <f t="shared" si="78"/>
        <v>0</v>
      </c>
      <c r="R205" s="45">
        <f t="shared" si="78"/>
        <v>0</v>
      </c>
      <c r="S205" s="46">
        <f t="shared" si="78"/>
        <v>0</v>
      </c>
      <c r="T205" s="47">
        <f t="shared" si="78"/>
        <v>0</v>
      </c>
      <c r="U205" s="47">
        <f t="shared" si="78"/>
        <v>0</v>
      </c>
      <c r="V205" s="47">
        <f t="shared" si="78"/>
        <v>0</v>
      </c>
      <c r="W205" s="295">
        <f t="shared" si="76"/>
        <v>0</v>
      </c>
    </row>
    <row r="206" spans="2:23" ht="13.5" thickTop="1">
      <c r="B206" s="70"/>
      <c r="C206" s="70"/>
      <c r="D206" s="70"/>
      <c r="E206" s="70"/>
      <c r="F206" s="70"/>
      <c r="G206" s="70"/>
      <c r="H206" s="70"/>
      <c r="I206" s="277"/>
      <c r="L206" s="4" t="s">
        <v>22</v>
      </c>
      <c r="M206" s="29">
        <v>0</v>
      </c>
      <c r="N206" s="36">
        <v>0</v>
      </c>
      <c r="O206" s="33">
        <f>M206+N206</f>
        <v>0</v>
      </c>
      <c r="P206" s="34">
        <v>0</v>
      </c>
      <c r="Q206" s="35">
        <f>O206+P206</f>
        <v>0</v>
      </c>
      <c r="R206" s="29">
        <v>0</v>
      </c>
      <c r="S206" s="36">
        <v>0</v>
      </c>
      <c r="T206" s="33">
        <f>R206+S206</f>
        <v>0</v>
      </c>
      <c r="U206" s="34">
        <v>0</v>
      </c>
      <c r="V206" s="31">
        <f>T206+U206</f>
        <v>0</v>
      </c>
      <c r="W206" s="34">
        <f t="shared" si="76"/>
        <v>0</v>
      </c>
    </row>
    <row r="207" spans="2:23" ht="12.75">
      <c r="B207" s="70"/>
      <c r="C207" s="70"/>
      <c r="D207" s="70"/>
      <c r="E207" s="70"/>
      <c r="F207" s="70"/>
      <c r="G207" s="70"/>
      <c r="H207" s="70"/>
      <c r="I207" s="277"/>
      <c r="L207" s="4" t="s">
        <v>23</v>
      </c>
      <c r="M207" s="29">
        <v>0</v>
      </c>
      <c r="N207" s="36">
        <v>0</v>
      </c>
      <c r="O207" s="33">
        <f>M207+N207</f>
        <v>0</v>
      </c>
      <c r="P207" s="34">
        <v>0</v>
      </c>
      <c r="Q207" s="35">
        <f>O207+P207</f>
        <v>0</v>
      </c>
      <c r="R207" s="29">
        <v>0</v>
      </c>
      <c r="S207" s="36">
        <v>0</v>
      </c>
      <c r="T207" s="33">
        <f>+R207+S207</f>
        <v>0</v>
      </c>
      <c r="U207" s="34">
        <v>0</v>
      </c>
      <c r="V207" s="31">
        <f>+T207+U207</f>
        <v>0</v>
      </c>
      <c r="W207" s="34">
        <f>IF(Q207=0,0,((V207/Q207)-1)*100)</f>
        <v>0</v>
      </c>
    </row>
    <row r="208" spans="2:23" ht="13.5" thickBot="1">
      <c r="B208" s="70"/>
      <c r="C208" s="70"/>
      <c r="D208" s="70"/>
      <c r="E208" s="70"/>
      <c r="F208" s="70"/>
      <c r="G208" s="70"/>
      <c r="H208" s="70"/>
      <c r="I208" s="277"/>
      <c r="L208" s="4" t="s">
        <v>24</v>
      </c>
      <c r="M208" s="29">
        <v>0</v>
      </c>
      <c r="N208" s="36">
        <v>0</v>
      </c>
      <c r="O208" s="51">
        <f>M208+N208</f>
        <v>0</v>
      </c>
      <c r="P208" s="52">
        <v>0</v>
      </c>
      <c r="Q208" s="35">
        <f>O208+P208</f>
        <v>0</v>
      </c>
      <c r="R208" s="29">
        <v>0</v>
      </c>
      <c r="S208" s="36">
        <v>0</v>
      </c>
      <c r="T208" s="51">
        <f>+R208+S208</f>
        <v>0</v>
      </c>
      <c r="U208" s="52">
        <v>0</v>
      </c>
      <c r="V208" s="31">
        <f>+T208+U208</f>
        <v>0</v>
      </c>
      <c r="W208" s="32">
        <f>IF(Q208=0,0,((V208/Q208)-1)*100)</f>
        <v>0</v>
      </c>
    </row>
    <row r="209" spans="2:23" ht="14.25" thickBot="1" thickTop="1">
      <c r="B209" s="70"/>
      <c r="C209" s="70"/>
      <c r="D209" s="70"/>
      <c r="E209" s="70"/>
      <c r="F209" s="70"/>
      <c r="G209" s="70"/>
      <c r="H209" s="70"/>
      <c r="I209" s="277"/>
      <c r="L209" s="44" t="s">
        <v>25</v>
      </c>
      <c r="M209" s="45">
        <f aca="true" t="shared" si="79" ref="M209:V209">+M206+M207+M208</f>
        <v>0</v>
      </c>
      <c r="N209" s="45">
        <f t="shared" si="79"/>
        <v>0</v>
      </c>
      <c r="O209" s="47">
        <f t="shared" si="79"/>
        <v>0</v>
      </c>
      <c r="P209" s="47">
        <f t="shared" si="79"/>
        <v>0</v>
      </c>
      <c r="Q209" s="47">
        <f t="shared" si="79"/>
        <v>0</v>
      </c>
      <c r="R209" s="45">
        <f t="shared" si="79"/>
        <v>0</v>
      </c>
      <c r="S209" s="45">
        <f t="shared" si="79"/>
        <v>0</v>
      </c>
      <c r="T209" s="47">
        <f t="shared" si="79"/>
        <v>0</v>
      </c>
      <c r="U209" s="47">
        <f t="shared" si="79"/>
        <v>0</v>
      </c>
      <c r="V209" s="47">
        <f t="shared" si="79"/>
        <v>0</v>
      </c>
      <c r="W209" s="54">
        <f>IF(Q209=0,0,((V209/Q209)-1)*100)</f>
        <v>0</v>
      </c>
    </row>
    <row r="210" spans="2:27" s="102" customFormat="1" ht="12.75" customHeight="1" thickBot="1" thickTop="1">
      <c r="B210" s="259"/>
      <c r="C210" s="259"/>
      <c r="D210" s="259"/>
      <c r="E210" s="259"/>
      <c r="F210" s="259"/>
      <c r="G210" s="259"/>
      <c r="H210" s="259"/>
      <c r="I210" s="317"/>
      <c r="L210" s="103" t="s">
        <v>27</v>
      </c>
      <c r="M210" s="104">
        <v>0</v>
      </c>
      <c r="N210" s="105">
        <v>0</v>
      </c>
      <c r="O210" s="117">
        <f>M210+N210</f>
        <v>0</v>
      </c>
      <c r="P210" s="118">
        <v>0</v>
      </c>
      <c r="Q210" s="108">
        <f>O210+P210</f>
        <v>0</v>
      </c>
      <c r="R210" s="104">
        <v>0</v>
      </c>
      <c r="S210" s="105">
        <v>0</v>
      </c>
      <c r="T210" s="117">
        <f>+R210+S210</f>
        <v>0</v>
      </c>
      <c r="U210" s="118">
        <v>0</v>
      </c>
      <c r="V210" s="109">
        <f>+T210+U210</f>
        <v>0</v>
      </c>
      <c r="W210" s="32">
        <f t="shared" si="76"/>
        <v>0</v>
      </c>
      <c r="X210" s="341"/>
      <c r="AA210" s="343"/>
    </row>
    <row r="211" spans="1:23" ht="14.25" thickBot="1" thickTop="1">
      <c r="A211" s="244"/>
      <c r="B211" s="262"/>
      <c r="C211" s="264"/>
      <c r="D211" s="264"/>
      <c r="E211" s="264"/>
      <c r="F211" s="264"/>
      <c r="G211" s="264"/>
      <c r="H211" s="264"/>
      <c r="I211" s="310"/>
      <c r="J211" s="345"/>
      <c r="L211" s="39" t="s">
        <v>69</v>
      </c>
      <c r="M211" s="40">
        <f aca="true" t="shared" si="80" ref="M211:V211">+M205+M209+M210</f>
        <v>0</v>
      </c>
      <c r="N211" s="41">
        <f t="shared" si="80"/>
        <v>0</v>
      </c>
      <c r="O211" s="40">
        <f t="shared" si="80"/>
        <v>0</v>
      </c>
      <c r="P211" s="40">
        <f t="shared" si="80"/>
        <v>0</v>
      </c>
      <c r="Q211" s="40">
        <f t="shared" si="80"/>
        <v>0</v>
      </c>
      <c r="R211" s="40">
        <f t="shared" si="80"/>
        <v>0</v>
      </c>
      <c r="S211" s="41">
        <f t="shared" si="80"/>
        <v>0</v>
      </c>
      <c r="T211" s="40">
        <f t="shared" si="80"/>
        <v>0</v>
      </c>
      <c r="U211" s="40">
        <f t="shared" si="80"/>
        <v>0</v>
      </c>
      <c r="V211" s="42">
        <f t="shared" si="80"/>
        <v>0</v>
      </c>
      <c r="W211" s="290">
        <f>IF(Q211=0,0,((V211/Q211)-1)*100)</f>
        <v>0</v>
      </c>
    </row>
    <row r="212" spans="1:23" ht="14.25" thickBot="1" thickTop="1">
      <c r="A212" s="70"/>
      <c r="B212" s="262"/>
      <c r="C212" s="264"/>
      <c r="D212" s="264"/>
      <c r="E212" s="264"/>
      <c r="F212" s="264"/>
      <c r="G212" s="264"/>
      <c r="H212" s="264"/>
      <c r="I212" s="310"/>
      <c r="J212" s="265"/>
      <c r="L212" s="39" t="s">
        <v>70</v>
      </c>
      <c r="M212" s="40">
        <f aca="true" t="shared" si="81" ref="M212:V212">+M201+M205+M209+M210</f>
        <v>0</v>
      </c>
      <c r="N212" s="41">
        <f t="shared" si="81"/>
        <v>1</v>
      </c>
      <c r="O212" s="40">
        <f t="shared" si="81"/>
        <v>1</v>
      </c>
      <c r="P212" s="40">
        <f t="shared" si="81"/>
        <v>0</v>
      </c>
      <c r="Q212" s="40">
        <f t="shared" si="81"/>
        <v>1</v>
      </c>
      <c r="R212" s="40">
        <f t="shared" si="81"/>
        <v>0</v>
      </c>
      <c r="S212" s="41">
        <f t="shared" si="81"/>
        <v>0</v>
      </c>
      <c r="T212" s="40">
        <f t="shared" si="81"/>
        <v>0</v>
      </c>
      <c r="U212" s="40">
        <f t="shared" si="81"/>
        <v>0</v>
      </c>
      <c r="V212" s="42">
        <f t="shared" si="81"/>
        <v>0</v>
      </c>
      <c r="W212" s="290">
        <f>IF(Q212=0,0,((V212/Q212)-1)*100)</f>
        <v>-100</v>
      </c>
    </row>
    <row r="213" spans="2:27" s="102" customFormat="1" ht="12.75" customHeight="1" thickTop="1">
      <c r="B213" s="258"/>
      <c r="C213" s="258"/>
      <c r="D213" s="258"/>
      <c r="E213" s="258"/>
      <c r="F213" s="258"/>
      <c r="G213" s="258"/>
      <c r="H213" s="258"/>
      <c r="I213" s="278"/>
      <c r="L213" s="103" t="s">
        <v>28</v>
      </c>
      <c r="M213" s="104">
        <v>0</v>
      </c>
      <c r="N213" s="105">
        <v>0</v>
      </c>
      <c r="O213" s="117">
        <f>M213+N213</f>
        <v>0</v>
      </c>
      <c r="P213" s="107">
        <v>0</v>
      </c>
      <c r="Q213" s="108">
        <f>O213+P213</f>
        <v>0</v>
      </c>
      <c r="R213" s="104"/>
      <c r="S213" s="105"/>
      <c r="T213" s="117"/>
      <c r="U213" s="107"/>
      <c r="V213" s="109"/>
      <c r="W213" s="32"/>
      <c r="X213" s="341"/>
      <c r="AA213" s="343"/>
    </row>
    <row r="214" spans="2:27" s="102" customFormat="1" ht="12.75" customHeight="1" thickBot="1">
      <c r="B214" s="258"/>
      <c r="C214" s="258"/>
      <c r="D214" s="258"/>
      <c r="E214" s="258"/>
      <c r="F214" s="258"/>
      <c r="G214" s="258"/>
      <c r="H214" s="258"/>
      <c r="I214" s="278"/>
      <c r="L214" s="103" t="s">
        <v>29</v>
      </c>
      <c r="M214" s="104">
        <v>0</v>
      </c>
      <c r="N214" s="105">
        <v>1</v>
      </c>
      <c r="O214" s="106">
        <f>M214+N214</f>
        <v>1</v>
      </c>
      <c r="P214" s="119">
        <v>0</v>
      </c>
      <c r="Q214" s="108">
        <f>O214+P214</f>
        <v>1</v>
      </c>
      <c r="R214" s="104"/>
      <c r="S214" s="105"/>
      <c r="T214" s="117"/>
      <c r="U214" s="119"/>
      <c r="V214" s="109"/>
      <c r="W214" s="32"/>
      <c r="X214" s="341"/>
      <c r="AA214" s="343"/>
    </row>
    <row r="215" spans="2:27" s="102" customFormat="1" ht="12.75" customHeight="1" thickBot="1" thickTop="1">
      <c r="B215" s="258"/>
      <c r="C215" s="258"/>
      <c r="D215" s="258"/>
      <c r="E215" s="258"/>
      <c r="F215" s="258"/>
      <c r="G215" s="258"/>
      <c r="H215" s="258"/>
      <c r="I215" s="278"/>
      <c r="L215" s="112" t="s">
        <v>30</v>
      </c>
      <c r="M215" s="113">
        <f>+M210+M213+M214</f>
        <v>0</v>
      </c>
      <c r="N215" s="114">
        <f>+N210+N213+N214</f>
        <v>1</v>
      </c>
      <c r="O215" s="113">
        <f>+O210+O213+O214</f>
        <v>1</v>
      </c>
      <c r="P215" s="113">
        <f>+P210+P213+P214</f>
        <v>0</v>
      </c>
      <c r="Q215" s="116">
        <f>+Q210+Q213+Q214</f>
        <v>1</v>
      </c>
      <c r="R215" s="113"/>
      <c r="S215" s="114"/>
      <c r="T215" s="113"/>
      <c r="U215" s="113"/>
      <c r="V215" s="116"/>
      <c r="W215" s="54"/>
      <c r="X215" s="341"/>
      <c r="AA215" s="343"/>
    </row>
    <row r="216" spans="2:23" ht="14.25" thickBot="1" thickTop="1">
      <c r="B216" s="70"/>
      <c r="C216" s="70"/>
      <c r="D216" s="70"/>
      <c r="E216" s="70"/>
      <c r="F216" s="70"/>
      <c r="G216" s="70"/>
      <c r="H216" s="70"/>
      <c r="I216" s="277"/>
      <c r="L216" s="39" t="s">
        <v>9</v>
      </c>
      <c r="M216" s="40">
        <f>+M201+M205+M209+M215</f>
        <v>0</v>
      </c>
      <c r="N216" s="41">
        <f>+N201+N205+N209+N215</f>
        <v>2</v>
      </c>
      <c r="O216" s="40">
        <f>+O201+O205+O209+O215</f>
        <v>2</v>
      </c>
      <c r="P216" s="40">
        <f>+P201+P205+P209+P215</f>
        <v>0</v>
      </c>
      <c r="Q216" s="40">
        <f>+Q201+Q205+Q209+Q215</f>
        <v>2</v>
      </c>
      <c r="R216" s="40"/>
      <c r="S216" s="41"/>
      <c r="T216" s="40"/>
      <c r="U216" s="40"/>
      <c r="V216" s="40"/>
      <c r="W216" s="290"/>
    </row>
    <row r="217" spans="2:12" ht="13.5" thickTop="1">
      <c r="B217" s="70"/>
      <c r="C217" s="70"/>
      <c r="D217" s="70"/>
      <c r="E217" s="70"/>
      <c r="F217" s="70"/>
      <c r="G217" s="70"/>
      <c r="H217" s="70"/>
      <c r="I217" s="277"/>
      <c r="L217" s="63" t="s">
        <v>65</v>
      </c>
    </row>
    <row r="218" spans="2:23" ht="12.75">
      <c r="B218" s="70"/>
      <c r="C218" s="70"/>
      <c r="D218" s="70"/>
      <c r="E218" s="70"/>
      <c r="F218" s="70"/>
      <c r="G218" s="70"/>
      <c r="H218" s="70"/>
      <c r="I218" s="277"/>
      <c r="L218" s="348" t="s">
        <v>55</v>
      </c>
      <c r="M218" s="348"/>
      <c r="N218" s="348"/>
      <c r="O218" s="348"/>
      <c r="P218" s="348"/>
      <c r="Q218" s="348"/>
      <c r="R218" s="348"/>
      <c r="S218" s="348"/>
      <c r="T218" s="348"/>
      <c r="U218" s="348"/>
      <c r="V218" s="348"/>
      <c r="W218" s="348"/>
    </row>
    <row r="219" spans="2:23" ht="15.75">
      <c r="B219" s="70"/>
      <c r="C219" s="70"/>
      <c r="D219" s="70"/>
      <c r="E219" s="70"/>
      <c r="F219" s="70"/>
      <c r="G219" s="70"/>
      <c r="H219" s="70"/>
      <c r="I219" s="277"/>
      <c r="L219" s="349" t="s">
        <v>56</v>
      </c>
      <c r="M219" s="349"/>
      <c r="N219" s="349"/>
      <c r="O219" s="349"/>
      <c r="P219" s="349"/>
      <c r="Q219" s="349"/>
      <c r="R219" s="349"/>
      <c r="S219" s="349"/>
      <c r="T219" s="349"/>
      <c r="U219" s="349"/>
      <c r="V219" s="349"/>
      <c r="W219" s="349"/>
    </row>
    <row r="220" spans="2:23" ht="13.5" thickBot="1">
      <c r="B220" s="70"/>
      <c r="C220" s="70"/>
      <c r="D220" s="70"/>
      <c r="E220" s="70"/>
      <c r="F220" s="70"/>
      <c r="G220" s="70"/>
      <c r="H220" s="70"/>
      <c r="I220" s="277"/>
      <c r="W220" s="272" t="s">
        <v>43</v>
      </c>
    </row>
    <row r="221" spans="2:23" ht="17.25" thickBot="1" thickTop="1">
      <c r="B221" s="70"/>
      <c r="C221" s="70"/>
      <c r="D221" s="70"/>
      <c r="E221" s="70"/>
      <c r="F221" s="70"/>
      <c r="G221" s="70"/>
      <c r="H221" s="70"/>
      <c r="I221" s="277"/>
      <c r="L221" s="3"/>
      <c r="M221" s="350" t="s">
        <v>67</v>
      </c>
      <c r="N221" s="351"/>
      <c r="O221" s="351"/>
      <c r="P221" s="351"/>
      <c r="Q221" s="352"/>
      <c r="R221" s="353" t="s">
        <v>68</v>
      </c>
      <c r="S221" s="354"/>
      <c r="T221" s="354"/>
      <c r="U221" s="354"/>
      <c r="V221" s="355"/>
      <c r="W221" s="269" t="s">
        <v>4</v>
      </c>
    </row>
    <row r="222" spans="2:23" ht="13.5" thickTop="1">
      <c r="B222" s="70"/>
      <c r="C222" s="70"/>
      <c r="D222" s="70"/>
      <c r="E222" s="70"/>
      <c r="F222" s="70"/>
      <c r="G222" s="70"/>
      <c r="H222" s="70"/>
      <c r="I222" s="277"/>
      <c r="L222" s="4" t="s">
        <v>5</v>
      </c>
      <c r="M222" s="5"/>
      <c r="N222" s="8"/>
      <c r="O222" s="9"/>
      <c r="P222" s="10"/>
      <c r="Q222" s="11"/>
      <c r="R222" s="5"/>
      <c r="S222" s="8"/>
      <c r="T222" s="9"/>
      <c r="U222" s="10"/>
      <c r="V222" s="11"/>
      <c r="W222" s="270" t="s">
        <v>6</v>
      </c>
    </row>
    <row r="223" spans="2:23" ht="13.5" thickBot="1">
      <c r="B223" s="70"/>
      <c r="C223" s="70"/>
      <c r="D223" s="70"/>
      <c r="E223" s="70"/>
      <c r="F223" s="70"/>
      <c r="G223" s="70"/>
      <c r="H223" s="70"/>
      <c r="I223" s="277"/>
      <c r="L223" s="12"/>
      <c r="M223" s="15" t="s">
        <v>44</v>
      </c>
      <c r="N223" s="16" t="s">
        <v>45</v>
      </c>
      <c r="O223" s="17" t="s">
        <v>46</v>
      </c>
      <c r="P223" s="18" t="s">
        <v>13</v>
      </c>
      <c r="Q223" s="19" t="s">
        <v>9</v>
      </c>
      <c r="R223" s="15" t="s">
        <v>44</v>
      </c>
      <c r="S223" s="16" t="s">
        <v>45</v>
      </c>
      <c r="T223" s="17" t="s">
        <v>46</v>
      </c>
      <c r="U223" s="18" t="s">
        <v>13</v>
      </c>
      <c r="V223" s="19" t="s">
        <v>9</v>
      </c>
      <c r="W223" s="271"/>
    </row>
    <row r="224" spans="2:23" ht="5.25" customHeight="1" thickTop="1">
      <c r="B224" s="70"/>
      <c r="C224" s="70"/>
      <c r="D224" s="70"/>
      <c r="E224" s="70"/>
      <c r="F224" s="70"/>
      <c r="G224" s="70"/>
      <c r="H224" s="70"/>
      <c r="I224" s="277"/>
      <c r="L224" s="4"/>
      <c r="M224" s="23"/>
      <c r="N224" s="24"/>
      <c r="O224" s="25"/>
      <c r="P224" s="26"/>
      <c r="Q224" s="27"/>
      <c r="R224" s="23"/>
      <c r="S224" s="24"/>
      <c r="T224" s="25"/>
      <c r="U224" s="26"/>
      <c r="V224" s="28"/>
      <c r="W224" s="230"/>
    </row>
    <row r="225" spans="2:23" ht="12.75">
      <c r="B225" s="70"/>
      <c r="C225" s="70"/>
      <c r="D225" s="70"/>
      <c r="E225" s="70"/>
      <c r="F225" s="70"/>
      <c r="G225" s="70"/>
      <c r="H225" s="70"/>
      <c r="I225" s="277"/>
      <c r="L225" s="4" t="s">
        <v>14</v>
      </c>
      <c r="M225" s="29">
        <f aca="true" t="shared" si="82" ref="M225:N227">+M171+M198</f>
        <v>25</v>
      </c>
      <c r="N225" s="36">
        <f t="shared" si="82"/>
        <v>828</v>
      </c>
      <c r="O225" s="33">
        <f>M225+N225</f>
        <v>853</v>
      </c>
      <c r="P225" s="34">
        <f>+P171+P198</f>
        <v>1</v>
      </c>
      <c r="Q225" s="35">
        <f>O225+P225</f>
        <v>854</v>
      </c>
      <c r="R225" s="29">
        <f aca="true" t="shared" si="83" ref="R225:S227">+R171+R198</f>
        <v>32</v>
      </c>
      <c r="S225" s="36">
        <f t="shared" si="83"/>
        <v>74</v>
      </c>
      <c r="T225" s="33">
        <f>R225+S225</f>
        <v>106</v>
      </c>
      <c r="U225" s="34">
        <f>+U171+U198</f>
        <v>0</v>
      </c>
      <c r="V225" s="31">
        <f>T225+U225</f>
        <v>106</v>
      </c>
      <c r="W225" s="289">
        <f aca="true" t="shared" si="84" ref="W225:W239">IF(Q225=0,0,((V225/Q225)-1)*100)</f>
        <v>-87.58782201405153</v>
      </c>
    </row>
    <row r="226" spans="2:23" ht="12.75">
      <c r="B226" s="70"/>
      <c r="C226" s="70"/>
      <c r="D226" s="70"/>
      <c r="E226" s="70"/>
      <c r="F226" s="70"/>
      <c r="G226" s="70"/>
      <c r="H226" s="70"/>
      <c r="I226" s="277"/>
      <c r="L226" s="4" t="s">
        <v>15</v>
      </c>
      <c r="M226" s="29">
        <f t="shared" si="82"/>
        <v>20</v>
      </c>
      <c r="N226" s="36">
        <f t="shared" si="82"/>
        <v>655</v>
      </c>
      <c r="O226" s="33">
        <f>M226+N226</f>
        <v>675</v>
      </c>
      <c r="P226" s="34">
        <f>+P172+P199</f>
        <v>0</v>
      </c>
      <c r="Q226" s="35">
        <f>O226+P226</f>
        <v>675</v>
      </c>
      <c r="R226" s="29">
        <f t="shared" si="83"/>
        <v>15</v>
      </c>
      <c r="S226" s="36">
        <f t="shared" si="83"/>
        <v>82</v>
      </c>
      <c r="T226" s="33">
        <f>R226+S226</f>
        <v>97</v>
      </c>
      <c r="U226" s="34">
        <f>+U172+U199</f>
        <v>1</v>
      </c>
      <c r="V226" s="31">
        <f>T226+U226</f>
        <v>98</v>
      </c>
      <c r="W226" s="289">
        <f t="shared" si="84"/>
        <v>-85.48148148148148</v>
      </c>
    </row>
    <row r="227" spans="2:23" ht="13.5" thickBot="1">
      <c r="B227" s="70"/>
      <c r="C227" s="70"/>
      <c r="D227" s="70"/>
      <c r="E227" s="70"/>
      <c r="F227" s="70"/>
      <c r="G227" s="70"/>
      <c r="H227" s="70"/>
      <c r="I227" s="277"/>
      <c r="L227" s="12" t="s">
        <v>16</v>
      </c>
      <c r="M227" s="29">
        <f t="shared" si="82"/>
        <v>24</v>
      </c>
      <c r="N227" s="36">
        <f t="shared" si="82"/>
        <v>696</v>
      </c>
      <c r="O227" s="33">
        <f>M227+N227</f>
        <v>720</v>
      </c>
      <c r="P227" s="34">
        <f>+P173+P200</f>
        <v>0</v>
      </c>
      <c r="Q227" s="35">
        <f>O227+P227</f>
        <v>720</v>
      </c>
      <c r="R227" s="29">
        <f t="shared" si="83"/>
        <v>19</v>
      </c>
      <c r="S227" s="36">
        <f t="shared" si="83"/>
        <v>91</v>
      </c>
      <c r="T227" s="33">
        <f>R227+S227</f>
        <v>110</v>
      </c>
      <c r="U227" s="34">
        <f>+U173+U200</f>
        <v>0</v>
      </c>
      <c r="V227" s="31">
        <f>T227+U227</f>
        <v>110</v>
      </c>
      <c r="W227" s="289">
        <f t="shared" si="84"/>
        <v>-84.72222222222221</v>
      </c>
    </row>
    <row r="228" spans="2:23" ht="14.25" thickBot="1" thickTop="1">
      <c r="B228" s="70"/>
      <c r="C228" s="70"/>
      <c r="D228" s="70"/>
      <c r="E228" s="70"/>
      <c r="F228" s="70"/>
      <c r="G228" s="70"/>
      <c r="H228" s="70"/>
      <c r="I228" s="277"/>
      <c r="L228" s="39" t="s">
        <v>17</v>
      </c>
      <c r="M228" s="40">
        <f aca="true" t="shared" si="85" ref="M228:V228">+M225+M226+M227</f>
        <v>69</v>
      </c>
      <c r="N228" s="41">
        <f t="shared" si="85"/>
        <v>2179</v>
      </c>
      <c r="O228" s="40">
        <f t="shared" si="85"/>
        <v>2248</v>
      </c>
      <c r="P228" s="40">
        <f t="shared" si="85"/>
        <v>1</v>
      </c>
      <c r="Q228" s="40">
        <f t="shared" si="85"/>
        <v>2249</v>
      </c>
      <c r="R228" s="40">
        <f t="shared" si="85"/>
        <v>66</v>
      </c>
      <c r="S228" s="41">
        <f t="shared" si="85"/>
        <v>247</v>
      </c>
      <c r="T228" s="40">
        <f t="shared" si="85"/>
        <v>313</v>
      </c>
      <c r="U228" s="40">
        <f t="shared" si="85"/>
        <v>1</v>
      </c>
      <c r="V228" s="42">
        <f t="shared" si="85"/>
        <v>314</v>
      </c>
      <c r="W228" s="290">
        <f t="shared" si="84"/>
        <v>-86.03823921742998</v>
      </c>
    </row>
    <row r="229" spans="2:23" ht="13.5" thickTop="1">
      <c r="B229" s="70"/>
      <c r="C229" s="70"/>
      <c r="D229" s="70"/>
      <c r="E229" s="70"/>
      <c r="F229" s="70"/>
      <c r="G229" s="70"/>
      <c r="H229" s="70"/>
      <c r="I229" s="277"/>
      <c r="L229" s="4" t="s">
        <v>18</v>
      </c>
      <c r="M229" s="29">
        <f aca="true" t="shared" si="86" ref="M229:N231">+M175+M202</f>
        <v>18</v>
      </c>
      <c r="N229" s="36">
        <f t="shared" si="86"/>
        <v>652</v>
      </c>
      <c r="O229" s="33">
        <f>M229+N229</f>
        <v>670</v>
      </c>
      <c r="P229" s="34">
        <f>+P175+P202</f>
        <v>0</v>
      </c>
      <c r="Q229" s="35">
        <f>O229+P229</f>
        <v>670</v>
      </c>
      <c r="R229" s="29">
        <f aca="true" t="shared" si="87" ref="R229:S231">+R175+R202</f>
        <v>22</v>
      </c>
      <c r="S229" s="36">
        <f t="shared" si="87"/>
        <v>70</v>
      </c>
      <c r="T229" s="33">
        <f>R229+S229</f>
        <v>92</v>
      </c>
      <c r="U229" s="34">
        <f>+U175+U202</f>
        <v>0</v>
      </c>
      <c r="V229" s="31">
        <f>T229+U229</f>
        <v>92</v>
      </c>
      <c r="W229" s="289">
        <f t="shared" si="84"/>
        <v>-86.26865671641791</v>
      </c>
    </row>
    <row r="230" spans="2:23" ht="12.75">
      <c r="B230" s="70"/>
      <c r="C230" s="70"/>
      <c r="D230" s="70"/>
      <c r="E230" s="70"/>
      <c r="F230" s="70"/>
      <c r="G230" s="70"/>
      <c r="H230" s="70"/>
      <c r="I230" s="277"/>
      <c r="L230" s="4" t="s">
        <v>19</v>
      </c>
      <c r="M230" s="29">
        <f t="shared" si="86"/>
        <v>14</v>
      </c>
      <c r="N230" s="36">
        <f t="shared" si="86"/>
        <v>553</v>
      </c>
      <c r="O230" s="33">
        <f>M230+N230</f>
        <v>567</v>
      </c>
      <c r="P230" s="34">
        <f>+P176+P203</f>
        <v>0</v>
      </c>
      <c r="Q230" s="35">
        <f>O230+P230</f>
        <v>567</v>
      </c>
      <c r="R230" s="29">
        <f t="shared" si="87"/>
        <v>15</v>
      </c>
      <c r="S230" s="36">
        <f t="shared" si="87"/>
        <v>80</v>
      </c>
      <c r="T230" s="33">
        <f>R230+S230</f>
        <v>95</v>
      </c>
      <c r="U230" s="34">
        <f>+U176+U203</f>
        <v>0</v>
      </c>
      <c r="V230" s="31">
        <f>T230+U230</f>
        <v>95</v>
      </c>
      <c r="W230" s="289">
        <f t="shared" si="84"/>
        <v>-83.24514991181657</v>
      </c>
    </row>
    <row r="231" spans="2:23" ht="15" customHeight="1" thickBot="1">
      <c r="B231" s="70"/>
      <c r="C231" s="70"/>
      <c r="D231" s="70"/>
      <c r="E231" s="70"/>
      <c r="F231" s="70"/>
      <c r="G231" s="70"/>
      <c r="H231" s="70"/>
      <c r="I231" s="277"/>
      <c r="L231" s="4" t="s">
        <v>20</v>
      </c>
      <c r="M231" s="29">
        <f t="shared" si="86"/>
        <v>9</v>
      </c>
      <c r="N231" s="36">
        <f t="shared" si="86"/>
        <v>630</v>
      </c>
      <c r="O231" s="33">
        <f>M231+N231</f>
        <v>639</v>
      </c>
      <c r="P231" s="34">
        <f>+P177+P204</f>
        <v>0</v>
      </c>
      <c r="Q231" s="35">
        <f>O231+P231</f>
        <v>639</v>
      </c>
      <c r="R231" s="29">
        <f t="shared" si="87"/>
        <v>26</v>
      </c>
      <c r="S231" s="36">
        <f t="shared" si="87"/>
        <v>78</v>
      </c>
      <c r="T231" s="33">
        <f>R231+S231</f>
        <v>104</v>
      </c>
      <c r="U231" s="34">
        <f>+U177+U204</f>
        <v>0</v>
      </c>
      <c r="V231" s="31">
        <f>T231+U231</f>
        <v>104</v>
      </c>
      <c r="W231" s="289">
        <f t="shared" si="84"/>
        <v>-83.7245696400626</v>
      </c>
    </row>
    <row r="232" spans="2:23" ht="15" customHeight="1" thickBot="1" thickTop="1">
      <c r="B232" s="70"/>
      <c r="C232" s="70"/>
      <c r="D232" s="70"/>
      <c r="E232" s="70"/>
      <c r="F232" s="70"/>
      <c r="G232" s="70"/>
      <c r="H232" s="70"/>
      <c r="I232" s="277"/>
      <c r="L232" s="44" t="s">
        <v>21</v>
      </c>
      <c r="M232" s="45">
        <f aca="true" t="shared" si="88" ref="M232:V232">M231+M230+M229</f>
        <v>41</v>
      </c>
      <c r="N232" s="46">
        <f t="shared" si="88"/>
        <v>1835</v>
      </c>
      <c r="O232" s="47">
        <f t="shared" si="88"/>
        <v>1876</v>
      </c>
      <c r="P232" s="47">
        <f t="shared" si="88"/>
        <v>0</v>
      </c>
      <c r="Q232" s="45">
        <f t="shared" si="88"/>
        <v>1876</v>
      </c>
      <c r="R232" s="45">
        <f t="shared" si="88"/>
        <v>63</v>
      </c>
      <c r="S232" s="46">
        <f t="shared" si="88"/>
        <v>228</v>
      </c>
      <c r="T232" s="47">
        <f t="shared" si="88"/>
        <v>291</v>
      </c>
      <c r="U232" s="47">
        <f t="shared" si="88"/>
        <v>0</v>
      </c>
      <c r="V232" s="47">
        <f t="shared" si="88"/>
        <v>291</v>
      </c>
      <c r="W232" s="295">
        <f t="shared" si="84"/>
        <v>-84.48827292110875</v>
      </c>
    </row>
    <row r="233" spans="2:23" ht="13.5" thickTop="1">
      <c r="B233" s="70"/>
      <c r="C233" s="70"/>
      <c r="D233" s="70"/>
      <c r="E233" s="70"/>
      <c r="F233" s="70"/>
      <c r="G233" s="70"/>
      <c r="H233" s="70"/>
      <c r="I233" s="277"/>
      <c r="L233" s="4" t="s">
        <v>22</v>
      </c>
      <c r="M233" s="29">
        <f aca="true" t="shared" si="89" ref="M233:N235">+M179+M206</f>
        <v>10</v>
      </c>
      <c r="N233" s="36">
        <f t="shared" si="89"/>
        <v>317</v>
      </c>
      <c r="O233" s="33">
        <f>M233+N233</f>
        <v>327</v>
      </c>
      <c r="P233" s="34">
        <f>+P179+P206</f>
        <v>0</v>
      </c>
      <c r="Q233" s="35">
        <f>O233+P233</f>
        <v>327</v>
      </c>
      <c r="R233" s="95">
        <f aca="true" t="shared" si="90" ref="R233:S235">+R179+R206</f>
        <v>22</v>
      </c>
      <c r="S233" s="94">
        <f t="shared" si="90"/>
        <v>71</v>
      </c>
      <c r="T233" s="33">
        <f>R233+S233</f>
        <v>93</v>
      </c>
      <c r="U233" s="34">
        <f>+U179+U206</f>
        <v>0</v>
      </c>
      <c r="V233" s="31">
        <f>T233+U233</f>
        <v>93</v>
      </c>
      <c r="W233" s="289">
        <f t="shared" si="84"/>
        <v>-71.55963302752293</v>
      </c>
    </row>
    <row r="234" spans="2:23" ht="12.75">
      <c r="B234" s="70"/>
      <c r="C234" s="70"/>
      <c r="D234" s="70"/>
      <c r="E234" s="70"/>
      <c r="F234" s="70"/>
      <c r="G234" s="70"/>
      <c r="H234" s="70"/>
      <c r="I234" s="277"/>
      <c r="L234" s="4" t="s">
        <v>23</v>
      </c>
      <c r="M234" s="29">
        <f t="shared" si="89"/>
        <v>11</v>
      </c>
      <c r="N234" s="36">
        <f t="shared" si="89"/>
        <v>129</v>
      </c>
      <c r="O234" s="33">
        <f>M234+N234</f>
        <v>140</v>
      </c>
      <c r="P234" s="34">
        <f>+P180+P207</f>
        <v>0</v>
      </c>
      <c r="Q234" s="35">
        <f>O234+P234</f>
        <v>140</v>
      </c>
      <c r="R234" s="29">
        <f t="shared" si="90"/>
        <v>23</v>
      </c>
      <c r="S234" s="94">
        <f t="shared" si="90"/>
        <v>73</v>
      </c>
      <c r="T234" s="33">
        <f>R234+S234</f>
        <v>96</v>
      </c>
      <c r="U234" s="34">
        <f>+U180+U207</f>
        <v>0</v>
      </c>
      <c r="V234" s="31">
        <f>T234+U234</f>
        <v>96</v>
      </c>
      <c r="W234" s="289">
        <f t="shared" si="84"/>
        <v>-31.428571428571427</v>
      </c>
    </row>
    <row r="235" spans="2:23" ht="13.5" thickBot="1">
      <c r="B235" s="70"/>
      <c r="C235" s="70"/>
      <c r="D235" s="70"/>
      <c r="E235" s="70"/>
      <c r="F235" s="70"/>
      <c r="G235" s="70"/>
      <c r="H235" s="70"/>
      <c r="I235" s="277"/>
      <c r="L235" s="4" t="s">
        <v>24</v>
      </c>
      <c r="M235" s="29">
        <f t="shared" si="89"/>
        <v>15</v>
      </c>
      <c r="N235" s="36">
        <f t="shared" si="89"/>
        <v>72</v>
      </c>
      <c r="O235" s="33">
        <f>M235+N235</f>
        <v>87</v>
      </c>
      <c r="P235" s="34">
        <f>+P181+P208</f>
        <v>0</v>
      </c>
      <c r="Q235" s="35">
        <f>O235+P235</f>
        <v>87</v>
      </c>
      <c r="R235" s="29">
        <f t="shared" si="90"/>
        <v>24</v>
      </c>
      <c r="S235" s="36">
        <f t="shared" si="90"/>
        <v>73</v>
      </c>
      <c r="T235" s="33">
        <f>R235+S235</f>
        <v>97</v>
      </c>
      <c r="U235" s="34">
        <f>+U181+U208</f>
        <v>0</v>
      </c>
      <c r="V235" s="31">
        <f>T235+U235</f>
        <v>97</v>
      </c>
      <c r="W235" s="289">
        <f t="shared" si="84"/>
        <v>11.494252873563227</v>
      </c>
    </row>
    <row r="236" spans="1:23" ht="14.25" thickBot="1" thickTop="1">
      <c r="A236" s="244"/>
      <c r="B236" s="262"/>
      <c r="C236" s="264"/>
      <c r="D236" s="264"/>
      <c r="E236" s="264"/>
      <c r="F236" s="264"/>
      <c r="G236" s="264"/>
      <c r="H236" s="264"/>
      <c r="I236" s="310"/>
      <c r="J236" s="345"/>
      <c r="L236" s="44" t="s">
        <v>25</v>
      </c>
      <c r="M236" s="40">
        <f aca="true" t="shared" si="91" ref="M236:V236">+M233+M234+M235</f>
        <v>36</v>
      </c>
      <c r="N236" s="41">
        <f t="shared" si="91"/>
        <v>518</v>
      </c>
      <c r="O236" s="40">
        <f t="shared" si="91"/>
        <v>554</v>
      </c>
      <c r="P236" s="40">
        <f t="shared" si="91"/>
        <v>0</v>
      </c>
      <c r="Q236" s="40">
        <f t="shared" si="91"/>
        <v>554</v>
      </c>
      <c r="R236" s="40">
        <f t="shared" si="91"/>
        <v>69</v>
      </c>
      <c r="S236" s="41">
        <f t="shared" si="91"/>
        <v>217</v>
      </c>
      <c r="T236" s="40">
        <f t="shared" si="91"/>
        <v>286</v>
      </c>
      <c r="U236" s="40">
        <f t="shared" si="91"/>
        <v>0</v>
      </c>
      <c r="V236" s="42">
        <f t="shared" si="91"/>
        <v>286</v>
      </c>
      <c r="W236" s="290">
        <f t="shared" si="84"/>
        <v>-48.375451263537904</v>
      </c>
    </row>
    <row r="237" spans="2:27" s="102" customFormat="1" ht="12.75" customHeight="1" thickBot="1" thickTop="1">
      <c r="B237" s="259"/>
      <c r="C237" s="259"/>
      <c r="D237" s="259"/>
      <c r="E237" s="259"/>
      <c r="F237" s="259"/>
      <c r="G237" s="259"/>
      <c r="H237" s="259"/>
      <c r="I237" s="317"/>
      <c r="L237" s="103" t="s">
        <v>27</v>
      </c>
      <c r="M237" s="104">
        <f>+M183+M210</f>
        <v>24</v>
      </c>
      <c r="N237" s="105">
        <f>+N183+N210</f>
        <v>68</v>
      </c>
      <c r="O237" s="106">
        <f>M237+N237</f>
        <v>92</v>
      </c>
      <c r="P237" s="107">
        <f>+P183+P210</f>
        <v>0</v>
      </c>
      <c r="Q237" s="108">
        <f>O237+P237</f>
        <v>92</v>
      </c>
      <c r="R237" s="104">
        <f>+R183+R210</f>
        <v>20</v>
      </c>
      <c r="S237" s="105">
        <f>+S183+S210</f>
        <v>81</v>
      </c>
      <c r="T237" s="117">
        <f>R237+S237</f>
        <v>101</v>
      </c>
      <c r="U237" s="118">
        <f>+U183+U210</f>
        <v>0</v>
      </c>
      <c r="V237" s="109">
        <f>T237+U237</f>
        <v>101</v>
      </c>
      <c r="W237" s="289">
        <f t="shared" si="84"/>
        <v>9.782608695652172</v>
      </c>
      <c r="X237" s="341"/>
      <c r="AA237" s="343"/>
    </row>
    <row r="238" spans="1:23" ht="14.25" thickBot="1" thickTop="1">
      <c r="A238" s="70"/>
      <c r="B238" s="262"/>
      <c r="C238" s="264"/>
      <c r="D238" s="264"/>
      <c r="E238" s="264"/>
      <c r="F238" s="264"/>
      <c r="G238" s="264"/>
      <c r="H238" s="264"/>
      <c r="I238" s="310"/>
      <c r="J238" s="265"/>
      <c r="L238" s="39" t="s">
        <v>69</v>
      </c>
      <c r="M238" s="40">
        <f aca="true" t="shared" si="92" ref="M238:V238">+M232+M236+M237</f>
        <v>101</v>
      </c>
      <c r="N238" s="41">
        <f t="shared" si="92"/>
        <v>2421</v>
      </c>
      <c r="O238" s="40">
        <f t="shared" si="92"/>
        <v>2522</v>
      </c>
      <c r="P238" s="40">
        <f t="shared" si="92"/>
        <v>0</v>
      </c>
      <c r="Q238" s="40">
        <f t="shared" si="92"/>
        <v>2522</v>
      </c>
      <c r="R238" s="40">
        <f t="shared" si="92"/>
        <v>152</v>
      </c>
      <c r="S238" s="41">
        <f t="shared" si="92"/>
        <v>526</v>
      </c>
      <c r="T238" s="40">
        <f t="shared" si="92"/>
        <v>678</v>
      </c>
      <c r="U238" s="40">
        <f t="shared" si="92"/>
        <v>0</v>
      </c>
      <c r="V238" s="42">
        <f t="shared" si="92"/>
        <v>678</v>
      </c>
      <c r="W238" s="290">
        <f t="shared" si="84"/>
        <v>-73.11657414750199</v>
      </c>
    </row>
    <row r="239" spans="2:23" ht="14.25" thickBot="1" thickTop="1">
      <c r="B239" s="70"/>
      <c r="C239" s="70"/>
      <c r="D239" s="70"/>
      <c r="E239" s="70"/>
      <c r="F239" s="70"/>
      <c r="G239" s="70"/>
      <c r="H239" s="70"/>
      <c r="I239" s="277"/>
      <c r="L239" s="39" t="s">
        <v>70</v>
      </c>
      <c r="M239" s="45">
        <f aca="true" t="shared" si="93" ref="M239:V239">+M228+M232+M236+M237</f>
        <v>170</v>
      </c>
      <c r="N239" s="45">
        <f t="shared" si="93"/>
        <v>4600</v>
      </c>
      <c r="O239" s="47">
        <f t="shared" si="93"/>
        <v>4770</v>
      </c>
      <c r="P239" s="47">
        <f t="shared" si="93"/>
        <v>1</v>
      </c>
      <c r="Q239" s="47">
        <f t="shared" si="93"/>
        <v>4771</v>
      </c>
      <c r="R239" s="45">
        <f t="shared" si="93"/>
        <v>218</v>
      </c>
      <c r="S239" s="45">
        <f t="shared" si="93"/>
        <v>773</v>
      </c>
      <c r="T239" s="47">
        <f t="shared" si="93"/>
        <v>991</v>
      </c>
      <c r="U239" s="47">
        <f t="shared" si="93"/>
        <v>1</v>
      </c>
      <c r="V239" s="47">
        <f t="shared" si="93"/>
        <v>992</v>
      </c>
      <c r="W239" s="290">
        <f t="shared" si="84"/>
        <v>-79.20771326765878</v>
      </c>
    </row>
    <row r="240" spans="2:27" s="102" customFormat="1" ht="12.75" customHeight="1" thickTop="1">
      <c r="B240" s="258"/>
      <c r="C240" s="258"/>
      <c r="D240" s="258"/>
      <c r="E240" s="258"/>
      <c r="F240" s="258"/>
      <c r="G240" s="258"/>
      <c r="H240" s="258"/>
      <c r="I240" s="278"/>
      <c r="L240" s="103" t="s">
        <v>28</v>
      </c>
      <c r="M240" s="104">
        <f>+M186+M213</f>
        <v>27</v>
      </c>
      <c r="N240" s="105">
        <f>+N186+N213</f>
        <v>71</v>
      </c>
      <c r="O240" s="106">
        <f>M240+N240</f>
        <v>98</v>
      </c>
      <c r="P240" s="107">
        <f>+P186+P213</f>
        <v>0</v>
      </c>
      <c r="Q240" s="108">
        <f>O240+P240</f>
        <v>98</v>
      </c>
      <c r="R240" s="104"/>
      <c r="S240" s="105"/>
      <c r="T240" s="117"/>
      <c r="U240" s="107"/>
      <c r="V240" s="109"/>
      <c r="W240" s="289"/>
      <c r="X240" s="341"/>
      <c r="AA240" s="343"/>
    </row>
    <row r="241" spans="2:27" s="102" customFormat="1" ht="12.75" customHeight="1" thickBot="1">
      <c r="B241" s="258"/>
      <c r="C241" s="258"/>
      <c r="D241" s="258"/>
      <c r="E241" s="258"/>
      <c r="F241" s="258"/>
      <c r="G241" s="258"/>
      <c r="H241" s="258"/>
      <c r="I241" s="278"/>
      <c r="L241" s="103" t="s">
        <v>29</v>
      </c>
      <c r="M241" s="104">
        <f>+M187+M214</f>
        <v>17</v>
      </c>
      <c r="N241" s="105">
        <f>+N187+N214</f>
        <v>67</v>
      </c>
      <c r="O241" s="106">
        <f>M241+N241</f>
        <v>84</v>
      </c>
      <c r="P241" s="119">
        <f>+P187+P214</f>
        <v>0</v>
      </c>
      <c r="Q241" s="108">
        <f>O241+P241</f>
        <v>84</v>
      </c>
      <c r="R241" s="104"/>
      <c r="S241" s="105"/>
      <c r="T241" s="117"/>
      <c r="U241" s="107"/>
      <c r="V241" s="109"/>
      <c r="W241" s="32"/>
      <c r="X241" s="341"/>
      <c r="AA241" s="343"/>
    </row>
    <row r="242" spans="2:23" ht="14.25" thickBot="1" thickTop="1">
      <c r="B242" s="70"/>
      <c r="C242" s="70"/>
      <c r="D242" s="70"/>
      <c r="E242" s="70"/>
      <c r="F242" s="70"/>
      <c r="G242" s="70"/>
      <c r="H242" s="70"/>
      <c r="I242" s="277"/>
      <c r="L242" s="39" t="s">
        <v>30</v>
      </c>
      <c r="M242" s="40">
        <f>+M237+M240+M241</f>
        <v>68</v>
      </c>
      <c r="N242" s="41">
        <f>+N237+N240+N241</f>
        <v>206</v>
      </c>
      <c r="O242" s="40">
        <f>+O237+O240+O241</f>
        <v>274</v>
      </c>
      <c r="P242" s="40">
        <f>+P237+P240+P241</f>
        <v>0</v>
      </c>
      <c r="Q242" s="43">
        <f>+Q237+Q240+Q241</f>
        <v>274</v>
      </c>
      <c r="R242" s="40"/>
      <c r="S242" s="41"/>
      <c r="T242" s="40"/>
      <c r="U242" s="40"/>
      <c r="V242" s="43"/>
      <c r="W242" s="290"/>
    </row>
    <row r="243" spans="2:23" ht="14.25" thickBot="1" thickTop="1">
      <c r="B243" s="1"/>
      <c r="C243" s="1"/>
      <c r="D243" s="1"/>
      <c r="E243" s="1"/>
      <c r="F243" s="1"/>
      <c r="G243" s="1"/>
      <c r="H243" s="1"/>
      <c r="I243" s="121"/>
      <c r="L243" s="39" t="s">
        <v>9</v>
      </c>
      <c r="M243" s="40">
        <f>+M228+M232+M239+M242</f>
        <v>348</v>
      </c>
      <c r="N243" s="41">
        <f>+N228+N232+N239+N242</f>
        <v>8820</v>
      </c>
      <c r="O243" s="40">
        <f>+O228+O232+O239+O242</f>
        <v>9168</v>
      </c>
      <c r="P243" s="40">
        <f>+P228+P232+P239+P242</f>
        <v>2</v>
      </c>
      <c r="Q243" s="40">
        <f>+Q228+Q232+Q239+Q242</f>
        <v>9170</v>
      </c>
      <c r="R243" s="40"/>
      <c r="S243" s="41"/>
      <c r="T243" s="40"/>
      <c r="U243" s="40"/>
      <c r="V243" s="40"/>
      <c r="W243" s="290"/>
    </row>
    <row r="244" spans="2:12" ht="13.5" thickTop="1">
      <c r="B244" s="1"/>
      <c r="C244" s="1"/>
      <c r="D244" s="1"/>
      <c r="E244" s="1"/>
      <c r="F244" s="1"/>
      <c r="G244" s="1"/>
      <c r="H244" s="1"/>
      <c r="I244" s="121"/>
      <c r="L244" s="63" t="s">
        <v>65</v>
      </c>
    </row>
  </sheetData>
  <sheetProtection password="CF53" sheet="1"/>
  <mergeCells count="48">
    <mergeCell ref="B57:I57"/>
    <mergeCell ref="L57:W57"/>
    <mergeCell ref="B29:I29"/>
    <mergeCell ref="L29:W29"/>
    <mergeCell ref="B56:I56"/>
    <mergeCell ref="L56:W56"/>
    <mergeCell ref="B30:I30"/>
    <mergeCell ref="L30:W30"/>
    <mergeCell ref="M32:Q32"/>
    <mergeCell ref="R32:V32"/>
    <mergeCell ref="M5:Q5"/>
    <mergeCell ref="R5:V5"/>
    <mergeCell ref="C5:E5"/>
    <mergeCell ref="F5:H5"/>
    <mergeCell ref="B2:I2"/>
    <mergeCell ref="L2:W2"/>
    <mergeCell ref="B3:I3"/>
    <mergeCell ref="L3:W3"/>
    <mergeCell ref="C32:E32"/>
    <mergeCell ref="F32:H32"/>
    <mergeCell ref="M86:Q86"/>
    <mergeCell ref="R86:V86"/>
    <mergeCell ref="C59:E59"/>
    <mergeCell ref="F59:H59"/>
    <mergeCell ref="M59:Q59"/>
    <mergeCell ref="R59:V59"/>
    <mergeCell ref="L83:W83"/>
    <mergeCell ref="L84:W84"/>
    <mergeCell ref="M140:Q140"/>
    <mergeCell ref="R140:V140"/>
    <mergeCell ref="M221:Q221"/>
    <mergeCell ref="R221:V221"/>
    <mergeCell ref="M194:Q194"/>
    <mergeCell ref="R194:V194"/>
    <mergeCell ref="L218:W218"/>
    <mergeCell ref="L219:W219"/>
    <mergeCell ref="L191:W191"/>
    <mergeCell ref="L192:W192"/>
    <mergeCell ref="L164:W164"/>
    <mergeCell ref="L165:W165"/>
    <mergeCell ref="M167:Q167"/>
    <mergeCell ref="R167:V167"/>
    <mergeCell ref="L110:W110"/>
    <mergeCell ref="L111:W111"/>
    <mergeCell ref="L137:W137"/>
    <mergeCell ref="L138:W138"/>
    <mergeCell ref="M113:Q113"/>
    <mergeCell ref="R113:V1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  <headerFooter alignWithMargins="0">
    <oddHeader>&amp;LMonthly Air Transport Statistics : Suvarnabhumi Airport</oddHeader>
    <oddFooter>&amp;LAir Transport Information Division, Corporate Strategy Department&amp;C&amp;D&amp;R&amp;T</oddFooter>
  </headerFooter>
  <rowBreaks count="2" manualBreakCount="2">
    <brk id="82" min="11" max="22" man="1"/>
    <brk id="163" min="1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44"/>
  <sheetViews>
    <sheetView zoomScalePageLayoutView="0" workbookViewId="0" topLeftCell="A13">
      <selection activeCell="J86" sqref="J86"/>
    </sheetView>
  </sheetViews>
  <sheetFormatPr defaultColWidth="9.140625" defaultRowHeight="23.25"/>
  <cols>
    <col min="1" max="1" width="9.140625" style="1" customWidth="1"/>
    <col min="2" max="2" width="13.00390625" style="1" customWidth="1"/>
    <col min="3" max="3" width="11.57421875" style="1" customWidth="1"/>
    <col min="4" max="4" width="11.421875" style="1" customWidth="1"/>
    <col min="5" max="5" width="9.8515625" style="1" customWidth="1"/>
    <col min="6" max="6" width="10.8515625" style="1" customWidth="1"/>
    <col min="7" max="7" width="11.140625" style="1" customWidth="1"/>
    <col min="8" max="8" width="11.28125" style="1" customWidth="1"/>
    <col min="9" max="9" width="8.7109375" style="121" customWidth="1"/>
    <col min="10" max="11" width="9.140625" style="1" customWidth="1"/>
    <col min="12" max="12" width="12.140625" style="1" customWidth="1"/>
    <col min="13" max="15" width="11.8515625" style="1" customWidth="1"/>
    <col min="16" max="16" width="10.421875" style="1" customWidth="1"/>
    <col min="17" max="17" width="11.7109375" style="1" customWidth="1"/>
    <col min="18" max="19" width="11.8515625" style="1" customWidth="1"/>
    <col min="20" max="20" width="12.421875" style="1" customWidth="1"/>
    <col min="21" max="21" width="10.421875" style="1" customWidth="1"/>
    <col min="22" max="22" width="11.8515625" style="1" customWidth="1"/>
    <col min="23" max="23" width="11.00390625" style="121" bestFit="1" customWidth="1"/>
    <col min="24" max="24" width="7.00390625" style="121" bestFit="1" customWidth="1"/>
    <col min="25" max="25" width="6.8515625" style="1" bestFit="1" customWidth="1"/>
    <col min="26" max="26" width="9.140625" style="1" customWidth="1"/>
    <col min="27" max="27" width="9.140625" style="342" customWidth="1"/>
    <col min="28" max="16384" width="9.140625" style="1" customWidth="1"/>
  </cols>
  <sheetData>
    <row r="2" spans="2:23" ht="12.75">
      <c r="B2" s="348" t="s">
        <v>0</v>
      </c>
      <c r="C2" s="348"/>
      <c r="D2" s="348"/>
      <c r="E2" s="348"/>
      <c r="F2" s="348"/>
      <c r="G2" s="348"/>
      <c r="H2" s="348"/>
      <c r="I2" s="348"/>
      <c r="L2" s="348" t="s">
        <v>1</v>
      </c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</row>
    <row r="3" spans="2:23" ht="15.75">
      <c r="B3" s="349" t="s">
        <v>2</v>
      </c>
      <c r="C3" s="349"/>
      <c r="D3" s="349"/>
      <c r="E3" s="349"/>
      <c r="F3" s="349"/>
      <c r="G3" s="349"/>
      <c r="H3" s="349"/>
      <c r="I3" s="349"/>
      <c r="L3" s="349" t="s">
        <v>3</v>
      </c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</row>
    <row r="4" ht="13.5" thickBot="1"/>
    <row r="5" spans="2:23" ht="17.25" thickBot="1" thickTop="1">
      <c r="B5" s="3"/>
      <c r="C5" s="356" t="s">
        <v>67</v>
      </c>
      <c r="D5" s="357"/>
      <c r="E5" s="358"/>
      <c r="F5" s="359" t="s">
        <v>68</v>
      </c>
      <c r="G5" s="360"/>
      <c r="H5" s="361"/>
      <c r="I5" s="269" t="s">
        <v>4</v>
      </c>
      <c r="L5" s="3"/>
      <c r="M5" s="350" t="s">
        <v>67</v>
      </c>
      <c r="N5" s="351"/>
      <c r="O5" s="351"/>
      <c r="P5" s="351"/>
      <c r="Q5" s="352"/>
      <c r="R5" s="353" t="s">
        <v>68</v>
      </c>
      <c r="S5" s="354"/>
      <c r="T5" s="354"/>
      <c r="U5" s="354"/>
      <c r="V5" s="355"/>
      <c r="W5" s="269" t="s">
        <v>4</v>
      </c>
    </row>
    <row r="6" spans="2:23" ht="13.5" thickTop="1">
      <c r="B6" s="4" t="s">
        <v>5</v>
      </c>
      <c r="C6" s="5"/>
      <c r="D6" s="6"/>
      <c r="E6" s="7"/>
      <c r="F6" s="5"/>
      <c r="G6" s="6"/>
      <c r="H6" s="7"/>
      <c r="I6" s="270" t="s">
        <v>6</v>
      </c>
      <c r="L6" s="4" t="s">
        <v>5</v>
      </c>
      <c r="M6" s="5"/>
      <c r="N6" s="8"/>
      <c r="O6" s="9"/>
      <c r="P6" s="10"/>
      <c r="Q6" s="11"/>
      <c r="R6" s="5"/>
      <c r="S6" s="8"/>
      <c r="T6" s="9"/>
      <c r="U6" s="10"/>
      <c r="V6" s="11"/>
      <c r="W6" s="270" t="s">
        <v>6</v>
      </c>
    </row>
    <row r="7" spans="2:23" ht="13.5" thickBot="1">
      <c r="B7" s="12"/>
      <c r="C7" s="13" t="s">
        <v>7</v>
      </c>
      <c r="D7" s="260" t="s">
        <v>8</v>
      </c>
      <c r="E7" s="14" t="s">
        <v>9</v>
      </c>
      <c r="F7" s="13" t="s">
        <v>7</v>
      </c>
      <c r="G7" s="260" t="s">
        <v>8</v>
      </c>
      <c r="H7" s="14" t="s">
        <v>9</v>
      </c>
      <c r="I7" s="271"/>
      <c r="L7" s="12"/>
      <c r="M7" s="15" t="s">
        <v>10</v>
      </c>
      <c r="N7" s="16" t="s">
        <v>11</v>
      </c>
      <c r="O7" s="17" t="s">
        <v>12</v>
      </c>
      <c r="P7" s="18" t="s">
        <v>13</v>
      </c>
      <c r="Q7" s="19" t="s">
        <v>9</v>
      </c>
      <c r="R7" s="15" t="s">
        <v>10</v>
      </c>
      <c r="S7" s="16" t="s">
        <v>11</v>
      </c>
      <c r="T7" s="17" t="s">
        <v>12</v>
      </c>
      <c r="U7" s="18" t="s">
        <v>13</v>
      </c>
      <c r="V7" s="19" t="s">
        <v>9</v>
      </c>
      <c r="W7" s="271"/>
    </row>
    <row r="8" spans="2:23" ht="6" customHeight="1" thickTop="1">
      <c r="B8" s="4"/>
      <c r="C8" s="20"/>
      <c r="D8" s="21"/>
      <c r="E8" s="22"/>
      <c r="F8" s="20"/>
      <c r="G8" s="21"/>
      <c r="H8" s="22"/>
      <c r="I8" s="274"/>
      <c r="L8" s="4"/>
      <c r="M8" s="23"/>
      <c r="N8" s="24"/>
      <c r="O8" s="25"/>
      <c r="P8" s="26"/>
      <c r="Q8" s="27"/>
      <c r="R8" s="23"/>
      <c r="S8" s="24"/>
      <c r="T8" s="25"/>
      <c r="U8" s="26"/>
      <c r="V8" s="28"/>
      <c r="W8" s="230"/>
    </row>
    <row r="9" spans="2:23" ht="12.75">
      <c r="B9" s="4" t="s">
        <v>14</v>
      </c>
      <c r="C9" s="71">
        <v>78</v>
      </c>
      <c r="D9" s="72">
        <v>79</v>
      </c>
      <c r="E9" s="73">
        <f>C9+D9</f>
        <v>157</v>
      </c>
      <c r="F9" s="71">
        <v>64</v>
      </c>
      <c r="G9" s="72">
        <v>62</v>
      </c>
      <c r="H9" s="73">
        <f>F9+G9</f>
        <v>126</v>
      </c>
      <c r="I9" s="289">
        <f aca="true" t="shared" si="0" ref="I9:I23">IF(E9=0,0,((H9/E9)-1)*100)</f>
        <v>-19.7452229299363</v>
      </c>
      <c r="L9" s="4" t="s">
        <v>14</v>
      </c>
      <c r="M9" s="29">
        <v>438</v>
      </c>
      <c r="N9" s="36">
        <v>374</v>
      </c>
      <c r="O9" s="33">
        <f>M9+N9</f>
        <v>812</v>
      </c>
      <c r="P9" s="34">
        <v>6</v>
      </c>
      <c r="Q9" s="35">
        <f>O9+P9</f>
        <v>818</v>
      </c>
      <c r="R9" s="29">
        <v>355</v>
      </c>
      <c r="S9" s="36">
        <v>558</v>
      </c>
      <c r="T9" s="33">
        <f>R9+S9</f>
        <v>913</v>
      </c>
      <c r="U9" s="34">
        <v>507</v>
      </c>
      <c r="V9" s="31">
        <f>T9+U9</f>
        <v>1420</v>
      </c>
      <c r="W9" s="32">
        <f aca="true" t="shared" si="1" ref="W9:W21">IF(Q9=0,0,((V9/Q9)-1)*100)</f>
        <v>73.59413202933985</v>
      </c>
    </row>
    <row r="10" spans="2:23" ht="12.75">
      <c r="B10" s="4" t="s">
        <v>15</v>
      </c>
      <c r="C10" s="71">
        <v>75</v>
      </c>
      <c r="D10" s="72">
        <v>59</v>
      </c>
      <c r="E10" s="73">
        <f>C10+D10</f>
        <v>134</v>
      </c>
      <c r="F10" s="71">
        <v>91</v>
      </c>
      <c r="G10" s="72">
        <v>90</v>
      </c>
      <c r="H10" s="73">
        <f>F10+G10</f>
        <v>181</v>
      </c>
      <c r="I10" s="289">
        <f t="shared" si="0"/>
        <v>35.07462686567165</v>
      </c>
      <c r="L10" s="4" t="s">
        <v>15</v>
      </c>
      <c r="M10" s="29">
        <v>3869</v>
      </c>
      <c r="N10" s="36">
        <v>446</v>
      </c>
      <c r="O10" s="33">
        <f>M10+N10</f>
        <v>4315</v>
      </c>
      <c r="P10" s="34">
        <v>1</v>
      </c>
      <c r="Q10" s="35">
        <f>O10+P10</f>
        <v>4316</v>
      </c>
      <c r="R10" s="29">
        <v>583</v>
      </c>
      <c r="S10" s="36">
        <v>406</v>
      </c>
      <c r="T10" s="33">
        <f>R10+S10</f>
        <v>989</v>
      </c>
      <c r="U10" s="34">
        <v>11</v>
      </c>
      <c r="V10" s="31">
        <f>T10+U10</f>
        <v>1000</v>
      </c>
      <c r="W10" s="32">
        <f t="shared" si="1"/>
        <v>-76.83039851714551</v>
      </c>
    </row>
    <row r="11" spans="2:23" ht="13.5" thickBot="1">
      <c r="B11" s="12" t="s">
        <v>16</v>
      </c>
      <c r="C11" s="74">
        <v>46</v>
      </c>
      <c r="D11" s="75">
        <v>50</v>
      </c>
      <c r="E11" s="73">
        <f>C11+D11</f>
        <v>96</v>
      </c>
      <c r="F11" s="74">
        <v>93</v>
      </c>
      <c r="G11" s="75">
        <v>79</v>
      </c>
      <c r="H11" s="73">
        <f>F11+G11</f>
        <v>172</v>
      </c>
      <c r="I11" s="289">
        <f t="shared" si="0"/>
        <v>79.16666666666667</v>
      </c>
      <c r="L11" s="12" t="s">
        <v>16</v>
      </c>
      <c r="M11" s="29">
        <v>114</v>
      </c>
      <c r="N11" s="36">
        <v>1388</v>
      </c>
      <c r="O11" s="33">
        <f>M11+N11</f>
        <v>1502</v>
      </c>
      <c r="P11" s="34">
        <v>0</v>
      </c>
      <c r="Q11" s="35">
        <f>O11+P11</f>
        <v>1502</v>
      </c>
      <c r="R11" s="29">
        <v>367</v>
      </c>
      <c r="S11" s="36">
        <v>476</v>
      </c>
      <c r="T11" s="33">
        <f>R11+S11</f>
        <v>843</v>
      </c>
      <c r="U11" s="34">
        <v>16</v>
      </c>
      <c r="V11" s="31">
        <f>T11+U11</f>
        <v>859</v>
      </c>
      <c r="W11" s="32">
        <f t="shared" si="1"/>
        <v>-42.80958721704394</v>
      </c>
    </row>
    <row r="12" spans="2:23" ht="14.25" thickBot="1" thickTop="1">
      <c r="B12" s="39" t="s">
        <v>17</v>
      </c>
      <c r="C12" s="76">
        <f aca="true" t="shared" si="2" ref="C12:H12">+C9+C10+C11</f>
        <v>199</v>
      </c>
      <c r="D12" s="77">
        <f t="shared" si="2"/>
        <v>188</v>
      </c>
      <c r="E12" s="78">
        <f t="shared" si="2"/>
        <v>387</v>
      </c>
      <c r="F12" s="76">
        <f>+F9+F10+F11</f>
        <v>248</v>
      </c>
      <c r="G12" s="77">
        <f t="shared" si="2"/>
        <v>231</v>
      </c>
      <c r="H12" s="78">
        <f t="shared" si="2"/>
        <v>479</v>
      </c>
      <c r="I12" s="290">
        <f t="shared" si="0"/>
        <v>23.77260981912144</v>
      </c>
      <c r="L12" s="39" t="s">
        <v>17</v>
      </c>
      <c r="M12" s="40">
        <f aca="true" t="shared" si="3" ref="M12:V12">+M9+M10+M11</f>
        <v>4421</v>
      </c>
      <c r="N12" s="41">
        <f t="shared" si="3"/>
        <v>2208</v>
      </c>
      <c r="O12" s="40">
        <f t="shared" si="3"/>
        <v>6629</v>
      </c>
      <c r="P12" s="40">
        <f t="shared" si="3"/>
        <v>7</v>
      </c>
      <c r="Q12" s="40">
        <f t="shared" si="3"/>
        <v>6636</v>
      </c>
      <c r="R12" s="40">
        <f t="shared" si="3"/>
        <v>1305</v>
      </c>
      <c r="S12" s="41">
        <f t="shared" si="3"/>
        <v>1440</v>
      </c>
      <c r="T12" s="40">
        <f t="shared" si="3"/>
        <v>2745</v>
      </c>
      <c r="U12" s="40">
        <f t="shared" si="3"/>
        <v>534</v>
      </c>
      <c r="V12" s="42">
        <f t="shared" si="3"/>
        <v>3279</v>
      </c>
      <c r="W12" s="54">
        <f t="shared" si="1"/>
        <v>-50.5877034358047</v>
      </c>
    </row>
    <row r="13" spans="2:23" ht="13.5" thickTop="1">
      <c r="B13" s="4" t="s">
        <v>18</v>
      </c>
      <c r="C13" s="71">
        <v>73</v>
      </c>
      <c r="D13" s="72">
        <v>74</v>
      </c>
      <c r="E13" s="73">
        <f>C13+D13</f>
        <v>147</v>
      </c>
      <c r="F13" s="71">
        <v>92</v>
      </c>
      <c r="G13" s="72">
        <v>94</v>
      </c>
      <c r="H13" s="73">
        <f>F13+G13</f>
        <v>186</v>
      </c>
      <c r="I13" s="289">
        <f t="shared" si="0"/>
        <v>26.530612244897966</v>
      </c>
      <c r="L13" s="4" t="s">
        <v>18</v>
      </c>
      <c r="M13" s="29">
        <v>620</v>
      </c>
      <c r="N13" s="36">
        <v>467</v>
      </c>
      <c r="O13" s="33">
        <f>M13+N13</f>
        <v>1087</v>
      </c>
      <c r="P13" s="34">
        <v>3928</v>
      </c>
      <c r="Q13" s="35">
        <f>O13+P13</f>
        <v>5015</v>
      </c>
      <c r="R13" s="29">
        <v>575</v>
      </c>
      <c r="S13" s="36">
        <v>538</v>
      </c>
      <c r="T13" s="33">
        <f>R13+S13</f>
        <v>1113</v>
      </c>
      <c r="U13" s="34">
        <v>17</v>
      </c>
      <c r="V13" s="31">
        <f>T13+U13</f>
        <v>1130</v>
      </c>
      <c r="W13" s="32">
        <f t="shared" si="1"/>
        <v>-77.46759720837487</v>
      </c>
    </row>
    <row r="14" spans="2:23" ht="12.75">
      <c r="B14" s="4" t="s">
        <v>19</v>
      </c>
      <c r="C14" s="29">
        <v>60</v>
      </c>
      <c r="D14" s="30">
        <v>53</v>
      </c>
      <c r="E14" s="73">
        <f>C14+D14</f>
        <v>113</v>
      </c>
      <c r="F14" s="29">
        <v>80</v>
      </c>
      <c r="G14" s="30">
        <v>88</v>
      </c>
      <c r="H14" s="31">
        <f>F14+G14</f>
        <v>168</v>
      </c>
      <c r="I14" s="289">
        <f t="shared" si="0"/>
        <v>48.67256637168143</v>
      </c>
      <c r="L14" s="4" t="s">
        <v>19</v>
      </c>
      <c r="M14" s="29">
        <v>171</v>
      </c>
      <c r="N14" s="36">
        <v>414</v>
      </c>
      <c r="O14" s="33">
        <f>M14+N14</f>
        <v>585</v>
      </c>
      <c r="P14" s="34">
        <v>4</v>
      </c>
      <c r="Q14" s="35">
        <f>O14+P14</f>
        <v>589</v>
      </c>
      <c r="R14" s="29">
        <v>550</v>
      </c>
      <c r="S14" s="36">
        <v>205</v>
      </c>
      <c r="T14" s="33">
        <f>R14+S14</f>
        <v>755</v>
      </c>
      <c r="U14" s="34">
        <v>308</v>
      </c>
      <c r="V14" s="31">
        <f>T14+U14</f>
        <v>1063</v>
      </c>
      <c r="W14" s="32">
        <f t="shared" si="1"/>
        <v>80.4753820033956</v>
      </c>
    </row>
    <row r="15" spans="2:23" ht="13.5" thickBot="1">
      <c r="B15" s="4" t="s">
        <v>20</v>
      </c>
      <c r="C15" s="29">
        <v>59</v>
      </c>
      <c r="D15" s="30">
        <v>59</v>
      </c>
      <c r="E15" s="73">
        <f>C15+D15</f>
        <v>118</v>
      </c>
      <c r="F15" s="29">
        <v>70</v>
      </c>
      <c r="G15" s="30">
        <v>70</v>
      </c>
      <c r="H15" s="31">
        <f>F15+G15</f>
        <v>140</v>
      </c>
      <c r="I15" s="289">
        <f t="shared" si="0"/>
        <v>18.644067796610166</v>
      </c>
      <c r="J15" s="101"/>
      <c r="L15" s="4" t="s">
        <v>20</v>
      </c>
      <c r="M15" s="29">
        <v>123</v>
      </c>
      <c r="N15" s="36">
        <v>127</v>
      </c>
      <c r="O15" s="33">
        <f>M15+N15</f>
        <v>250</v>
      </c>
      <c r="P15" s="34">
        <v>44</v>
      </c>
      <c r="Q15" s="35">
        <f>O15+P15</f>
        <v>294</v>
      </c>
      <c r="R15" s="29">
        <v>488</v>
      </c>
      <c r="S15" s="36">
        <v>949</v>
      </c>
      <c r="T15" s="33">
        <f>R15+S15</f>
        <v>1437</v>
      </c>
      <c r="U15" s="34">
        <v>2</v>
      </c>
      <c r="V15" s="31">
        <f>T15+U15</f>
        <v>1439</v>
      </c>
      <c r="W15" s="32">
        <f>IF(Q15=0,0,((V15/Q15)-1)*100)</f>
        <v>389.4557823129252</v>
      </c>
    </row>
    <row r="16" spans="2:23" ht="14.25" thickBot="1" thickTop="1">
      <c r="B16" s="44" t="s">
        <v>21</v>
      </c>
      <c r="C16" s="45">
        <f aca="true" t="shared" si="4" ref="C16:H16">C15+C14+C13</f>
        <v>192</v>
      </c>
      <c r="D16" s="46">
        <f t="shared" si="4"/>
        <v>186</v>
      </c>
      <c r="E16" s="47">
        <f t="shared" si="4"/>
        <v>378</v>
      </c>
      <c r="F16" s="45">
        <f t="shared" si="4"/>
        <v>242</v>
      </c>
      <c r="G16" s="46">
        <f t="shared" si="4"/>
        <v>252</v>
      </c>
      <c r="H16" s="45">
        <f t="shared" si="4"/>
        <v>494</v>
      </c>
      <c r="I16" s="291">
        <f t="shared" si="0"/>
        <v>30.687830687830697</v>
      </c>
      <c r="L16" s="44" t="s">
        <v>21</v>
      </c>
      <c r="M16" s="45">
        <f aca="true" t="shared" si="5" ref="M16:V16">M15+M14+M13</f>
        <v>914</v>
      </c>
      <c r="N16" s="49">
        <f t="shared" si="5"/>
        <v>1008</v>
      </c>
      <c r="O16" s="49">
        <f t="shared" si="5"/>
        <v>1922</v>
      </c>
      <c r="P16" s="47">
        <f t="shared" si="5"/>
        <v>3976</v>
      </c>
      <c r="Q16" s="49">
        <f t="shared" si="5"/>
        <v>5898</v>
      </c>
      <c r="R16" s="45">
        <f t="shared" si="5"/>
        <v>1613</v>
      </c>
      <c r="S16" s="49">
        <f t="shared" si="5"/>
        <v>1692</v>
      </c>
      <c r="T16" s="49">
        <f t="shared" si="5"/>
        <v>3305</v>
      </c>
      <c r="U16" s="47">
        <f t="shared" si="5"/>
        <v>327</v>
      </c>
      <c r="V16" s="49">
        <f t="shared" si="5"/>
        <v>3632</v>
      </c>
      <c r="W16" s="211">
        <f t="shared" si="1"/>
        <v>-38.419803323160394</v>
      </c>
    </row>
    <row r="17" spans="2:23" ht="13.5" thickTop="1">
      <c r="B17" s="4" t="s">
        <v>22</v>
      </c>
      <c r="C17" s="79">
        <v>60</v>
      </c>
      <c r="D17" s="80">
        <v>64</v>
      </c>
      <c r="E17" s="73">
        <f>C17+D17</f>
        <v>124</v>
      </c>
      <c r="F17" s="79">
        <v>71</v>
      </c>
      <c r="G17" s="80">
        <v>70</v>
      </c>
      <c r="H17" s="31">
        <f>F17+G17</f>
        <v>141</v>
      </c>
      <c r="I17" s="289">
        <f t="shared" si="0"/>
        <v>13.709677419354849</v>
      </c>
      <c r="L17" s="4" t="s">
        <v>22</v>
      </c>
      <c r="M17" s="29">
        <v>1963</v>
      </c>
      <c r="N17" s="36">
        <v>1643</v>
      </c>
      <c r="O17" s="33">
        <f>M17+N17</f>
        <v>3606</v>
      </c>
      <c r="P17" s="34">
        <v>11</v>
      </c>
      <c r="Q17" s="35">
        <f>O17+P17</f>
        <v>3617</v>
      </c>
      <c r="R17" s="29">
        <v>832</v>
      </c>
      <c r="S17" s="36">
        <v>256</v>
      </c>
      <c r="T17" s="33">
        <f>R17+S17</f>
        <v>1088</v>
      </c>
      <c r="U17" s="34">
        <v>21</v>
      </c>
      <c r="V17" s="31">
        <f>T17+U17</f>
        <v>1109</v>
      </c>
      <c r="W17" s="198">
        <f t="shared" si="1"/>
        <v>-69.33923140724357</v>
      </c>
    </row>
    <row r="18" spans="2:23" ht="12.75">
      <c r="B18" s="4" t="s">
        <v>23</v>
      </c>
      <c r="C18" s="79">
        <v>49</v>
      </c>
      <c r="D18" s="80">
        <v>53</v>
      </c>
      <c r="E18" s="73">
        <f>C18+D18</f>
        <v>102</v>
      </c>
      <c r="F18" s="79">
        <v>48</v>
      </c>
      <c r="G18" s="80">
        <v>52</v>
      </c>
      <c r="H18" s="31">
        <f>F18+G18</f>
        <v>100</v>
      </c>
      <c r="I18" s="289">
        <f t="shared" si="0"/>
        <v>-1.9607843137254943</v>
      </c>
      <c r="L18" s="4" t="s">
        <v>23</v>
      </c>
      <c r="M18" s="29">
        <v>527</v>
      </c>
      <c r="N18" s="36">
        <v>620</v>
      </c>
      <c r="O18" s="33">
        <f>M18+N18</f>
        <v>1147</v>
      </c>
      <c r="P18" s="34">
        <v>5</v>
      </c>
      <c r="Q18" s="35">
        <f>O18+P18</f>
        <v>1152</v>
      </c>
      <c r="R18" s="29">
        <v>641</v>
      </c>
      <c r="S18" s="36">
        <v>873</v>
      </c>
      <c r="T18" s="33">
        <f>R18+S18</f>
        <v>1514</v>
      </c>
      <c r="U18" s="34">
        <v>6</v>
      </c>
      <c r="V18" s="31">
        <f>T18+U18</f>
        <v>1520</v>
      </c>
      <c r="W18" s="32">
        <f>IF(Q18=0,0,((V18/Q18)-1)*100)</f>
        <v>31.944444444444443</v>
      </c>
    </row>
    <row r="19" spans="2:23" ht="13.5" thickBot="1">
      <c r="B19" s="4" t="s">
        <v>24</v>
      </c>
      <c r="C19" s="79">
        <v>53</v>
      </c>
      <c r="D19" s="80">
        <v>50</v>
      </c>
      <c r="E19" s="73">
        <f>C19+D19</f>
        <v>103</v>
      </c>
      <c r="F19" s="79">
        <v>51</v>
      </c>
      <c r="G19" s="80">
        <v>50</v>
      </c>
      <c r="H19" s="31">
        <f>F19+G19</f>
        <v>101</v>
      </c>
      <c r="I19" s="289">
        <f t="shared" si="0"/>
        <v>-1.9417475728155331</v>
      </c>
      <c r="J19" s="50"/>
      <c r="L19" s="4" t="s">
        <v>24</v>
      </c>
      <c r="M19" s="29">
        <v>109</v>
      </c>
      <c r="N19" s="36">
        <v>518</v>
      </c>
      <c r="O19" s="51">
        <f>M19+N19</f>
        <v>627</v>
      </c>
      <c r="P19" s="52">
        <v>11</v>
      </c>
      <c r="Q19" s="35">
        <f>O19+P19</f>
        <v>638</v>
      </c>
      <c r="R19" s="29">
        <v>371</v>
      </c>
      <c r="S19" s="36">
        <v>757</v>
      </c>
      <c r="T19" s="51">
        <f>R19+S19</f>
        <v>1128</v>
      </c>
      <c r="U19" s="52">
        <v>215</v>
      </c>
      <c r="V19" s="31">
        <f>T19+U19</f>
        <v>1343</v>
      </c>
      <c r="W19" s="32">
        <f>IF(Q19=0,0,((V19/Q19)-1)*100)</f>
        <v>110.50156739811912</v>
      </c>
    </row>
    <row r="20" spans="2:23" ht="15.75" customHeight="1" thickBot="1" thickTop="1">
      <c r="B20" s="44" t="s">
        <v>25</v>
      </c>
      <c r="C20" s="45">
        <f aca="true" t="shared" si="6" ref="C20:H20">+C17+C18+C19</f>
        <v>162</v>
      </c>
      <c r="D20" s="46">
        <f t="shared" si="6"/>
        <v>167</v>
      </c>
      <c r="E20" s="49">
        <f t="shared" si="6"/>
        <v>329</v>
      </c>
      <c r="F20" s="40">
        <f t="shared" si="6"/>
        <v>170</v>
      </c>
      <c r="G20" s="53">
        <f t="shared" si="6"/>
        <v>172</v>
      </c>
      <c r="H20" s="53">
        <f t="shared" si="6"/>
        <v>342</v>
      </c>
      <c r="I20" s="290">
        <f t="shared" si="0"/>
        <v>3.951367781155013</v>
      </c>
      <c r="J20" s="55"/>
      <c r="K20" s="56"/>
      <c r="L20" s="44" t="s">
        <v>25</v>
      </c>
      <c r="M20" s="45">
        <f aca="true" t="shared" si="7" ref="M20:V20">+M17+M18+M19</f>
        <v>2599</v>
      </c>
      <c r="N20" s="45">
        <f t="shared" si="7"/>
        <v>2781</v>
      </c>
      <c r="O20" s="47">
        <f t="shared" si="7"/>
        <v>5380</v>
      </c>
      <c r="P20" s="47">
        <f t="shared" si="7"/>
        <v>27</v>
      </c>
      <c r="Q20" s="47">
        <f t="shared" si="7"/>
        <v>5407</v>
      </c>
      <c r="R20" s="45">
        <f t="shared" si="7"/>
        <v>1844</v>
      </c>
      <c r="S20" s="45">
        <f t="shared" si="7"/>
        <v>1886</v>
      </c>
      <c r="T20" s="47">
        <f t="shared" si="7"/>
        <v>3730</v>
      </c>
      <c r="U20" s="47">
        <f t="shared" si="7"/>
        <v>242</v>
      </c>
      <c r="V20" s="47">
        <f t="shared" si="7"/>
        <v>3972</v>
      </c>
      <c r="W20" s="211">
        <f>IF(Q20=0,0,((V20/Q20)-1)*100)</f>
        <v>-26.539670797114855</v>
      </c>
    </row>
    <row r="21" spans="2:23" ht="14.25" thickBot="1" thickTop="1">
      <c r="B21" s="4" t="s">
        <v>26</v>
      </c>
      <c r="C21" s="29">
        <v>67</v>
      </c>
      <c r="D21" s="30">
        <v>64</v>
      </c>
      <c r="E21" s="57">
        <f>C21+D21</f>
        <v>131</v>
      </c>
      <c r="F21" s="29">
        <v>54</v>
      </c>
      <c r="G21" s="30">
        <v>48</v>
      </c>
      <c r="H21" s="58">
        <f>F21+G21</f>
        <v>102</v>
      </c>
      <c r="I21" s="289">
        <f t="shared" si="0"/>
        <v>-22.137404580152676</v>
      </c>
      <c r="L21" s="4" t="s">
        <v>27</v>
      </c>
      <c r="M21" s="29">
        <v>402</v>
      </c>
      <c r="N21" s="36">
        <v>420</v>
      </c>
      <c r="O21" s="51">
        <f>M21+N21</f>
        <v>822</v>
      </c>
      <c r="P21" s="59">
        <v>339</v>
      </c>
      <c r="Q21" s="35">
        <f>O21+P21</f>
        <v>1161</v>
      </c>
      <c r="R21" s="29">
        <v>131</v>
      </c>
      <c r="S21" s="36">
        <v>115</v>
      </c>
      <c r="T21" s="51">
        <f>R21+S21</f>
        <v>246</v>
      </c>
      <c r="U21" s="59">
        <v>299</v>
      </c>
      <c r="V21" s="31">
        <f>T21+U21</f>
        <v>545</v>
      </c>
      <c r="W21" s="32">
        <f t="shared" si="1"/>
        <v>-53.05770887166237</v>
      </c>
    </row>
    <row r="22" spans="2:23" ht="14.25" thickBot="1" thickTop="1">
      <c r="B22" s="39" t="s">
        <v>69</v>
      </c>
      <c r="C22" s="76">
        <f aca="true" t="shared" si="8" ref="C22:H22">+C16+C20+C21</f>
        <v>421</v>
      </c>
      <c r="D22" s="77">
        <f t="shared" si="8"/>
        <v>417</v>
      </c>
      <c r="E22" s="78">
        <f t="shared" si="8"/>
        <v>838</v>
      </c>
      <c r="F22" s="76">
        <f t="shared" si="8"/>
        <v>466</v>
      </c>
      <c r="G22" s="77">
        <f t="shared" si="8"/>
        <v>472</v>
      </c>
      <c r="H22" s="78">
        <f t="shared" si="8"/>
        <v>938</v>
      </c>
      <c r="I22" s="290">
        <f t="shared" si="0"/>
        <v>11.933174224343679</v>
      </c>
      <c r="L22" s="39" t="s">
        <v>69</v>
      </c>
      <c r="M22" s="40">
        <f aca="true" t="shared" si="9" ref="M22:V22">+M16+M20+M21</f>
        <v>3915</v>
      </c>
      <c r="N22" s="41">
        <f t="shared" si="9"/>
        <v>4209</v>
      </c>
      <c r="O22" s="40">
        <f t="shared" si="9"/>
        <v>8124</v>
      </c>
      <c r="P22" s="40">
        <f t="shared" si="9"/>
        <v>4342</v>
      </c>
      <c r="Q22" s="40">
        <f t="shared" si="9"/>
        <v>12466</v>
      </c>
      <c r="R22" s="40">
        <f t="shared" si="9"/>
        <v>3588</v>
      </c>
      <c r="S22" s="41">
        <f t="shared" si="9"/>
        <v>3693</v>
      </c>
      <c r="T22" s="40">
        <f t="shared" si="9"/>
        <v>7281</v>
      </c>
      <c r="U22" s="40">
        <f t="shared" si="9"/>
        <v>868</v>
      </c>
      <c r="V22" s="42">
        <f t="shared" si="9"/>
        <v>8149</v>
      </c>
      <c r="W22" s="54">
        <f>IF(Q22=0,0,((V22/Q22)-1)*100)</f>
        <v>-34.630194128028236</v>
      </c>
    </row>
    <row r="23" spans="2:23" ht="14.25" thickBot="1" thickTop="1">
      <c r="B23" s="39" t="s">
        <v>70</v>
      </c>
      <c r="C23" s="76">
        <f aca="true" t="shared" si="10" ref="C23:H23">+C12+C16+C20+C21</f>
        <v>620</v>
      </c>
      <c r="D23" s="77">
        <f t="shared" si="10"/>
        <v>605</v>
      </c>
      <c r="E23" s="78">
        <f t="shared" si="10"/>
        <v>1225</v>
      </c>
      <c r="F23" s="76">
        <f t="shared" si="10"/>
        <v>714</v>
      </c>
      <c r="G23" s="77">
        <f t="shared" si="10"/>
        <v>703</v>
      </c>
      <c r="H23" s="78">
        <f t="shared" si="10"/>
        <v>1417</v>
      </c>
      <c r="I23" s="290">
        <f t="shared" si="0"/>
        <v>15.673469387755112</v>
      </c>
      <c r="L23" s="39" t="s">
        <v>70</v>
      </c>
      <c r="M23" s="40">
        <f aca="true" t="shared" si="11" ref="M23:V23">+M12+M16+M20+M21</f>
        <v>8336</v>
      </c>
      <c r="N23" s="41">
        <f t="shared" si="11"/>
        <v>6417</v>
      </c>
      <c r="O23" s="40">
        <f t="shared" si="11"/>
        <v>14753</v>
      </c>
      <c r="P23" s="40">
        <f t="shared" si="11"/>
        <v>4349</v>
      </c>
      <c r="Q23" s="40">
        <f t="shared" si="11"/>
        <v>19102</v>
      </c>
      <c r="R23" s="40">
        <f t="shared" si="11"/>
        <v>4893</v>
      </c>
      <c r="S23" s="41">
        <f t="shared" si="11"/>
        <v>5133</v>
      </c>
      <c r="T23" s="40">
        <f t="shared" si="11"/>
        <v>10026</v>
      </c>
      <c r="U23" s="40">
        <f t="shared" si="11"/>
        <v>1402</v>
      </c>
      <c r="V23" s="42">
        <f t="shared" si="11"/>
        <v>11428</v>
      </c>
      <c r="W23" s="54">
        <f>IF(Q23=0,0,((V23/Q23)-1)*100)</f>
        <v>-40.17380379017904</v>
      </c>
    </row>
    <row r="24" spans="2:23" ht="13.5" thickTop="1">
      <c r="B24" s="4" t="s">
        <v>28</v>
      </c>
      <c r="C24" s="29">
        <v>71</v>
      </c>
      <c r="D24" s="30">
        <v>73</v>
      </c>
      <c r="E24" s="33">
        <f>C24+D24</f>
        <v>144</v>
      </c>
      <c r="F24" s="29"/>
      <c r="G24" s="30"/>
      <c r="H24" s="33"/>
      <c r="I24" s="289"/>
      <c r="L24" s="4" t="s">
        <v>28</v>
      </c>
      <c r="M24" s="29">
        <v>882</v>
      </c>
      <c r="N24" s="36">
        <v>565</v>
      </c>
      <c r="O24" s="51">
        <f>M24+N24</f>
        <v>1447</v>
      </c>
      <c r="P24" s="34">
        <v>1226</v>
      </c>
      <c r="Q24" s="35">
        <f>O24+P24</f>
        <v>2673</v>
      </c>
      <c r="R24" s="29"/>
      <c r="S24" s="36"/>
      <c r="T24" s="51"/>
      <c r="U24" s="34"/>
      <c r="V24" s="31"/>
      <c r="W24" s="32"/>
    </row>
    <row r="25" spans="2:23" ht="13.5" thickBot="1">
      <c r="B25" s="4" t="s">
        <v>29</v>
      </c>
      <c r="C25" s="29">
        <v>44</v>
      </c>
      <c r="D25" s="60">
        <v>48</v>
      </c>
      <c r="E25" s="61">
        <f>C25+D25</f>
        <v>92</v>
      </c>
      <c r="F25" s="29"/>
      <c r="G25" s="60"/>
      <c r="H25" s="61"/>
      <c r="I25" s="296"/>
      <c r="L25" s="4" t="s">
        <v>29</v>
      </c>
      <c r="M25" s="29">
        <v>382</v>
      </c>
      <c r="N25" s="36">
        <v>578</v>
      </c>
      <c r="O25" s="51">
        <f>M25+N25</f>
        <v>960</v>
      </c>
      <c r="P25" s="52">
        <v>354</v>
      </c>
      <c r="Q25" s="35">
        <f>O25+P25</f>
        <v>1314</v>
      </c>
      <c r="R25" s="29"/>
      <c r="S25" s="36"/>
      <c r="T25" s="51"/>
      <c r="U25" s="52"/>
      <c r="V25" s="31"/>
      <c r="W25" s="32"/>
    </row>
    <row r="26" spans="2:23" ht="14.25" thickBot="1" thickTop="1">
      <c r="B26" s="39" t="s">
        <v>30</v>
      </c>
      <c r="C26" s="40">
        <f>+C21+C24+C25</f>
        <v>182</v>
      </c>
      <c r="D26" s="41">
        <f>+D21+D24+D25</f>
        <v>185</v>
      </c>
      <c r="E26" s="40">
        <f>+E21+E24+E25</f>
        <v>367</v>
      </c>
      <c r="F26" s="40"/>
      <c r="G26" s="41"/>
      <c r="H26" s="40"/>
      <c r="I26" s="290"/>
      <c r="L26" s="39" t="s">
        <v>30</v>
      </c>
      <c r="M26" s="40">
        <f>+M21+M24+M25</f>
        <v>1666</v>
      </c>
      <c r="N26" s="41">
        <f>+N21+N24+N25</f>
        <v>1563</v>
      </c>
      <c r="O26" s="40">
        <f>+O21+O24+O25</f>
        <v>3229</v>
      </c>
      <c r="P26" s="40">
        <f>+P21+P24+P25</f>
        <v>1919</v>
      </c>
      <c r="Q26" s="40">
        <f>+Q21+Q24+Q25</f>
        <v>5148</v>
      </c>
      <c r="R26" s="40"/>
      <c r="S26" s="41"/>
      <c r="T26" s="40"/>
      <c r="U26" s="40"/>
      <c r="V26" s="40"/>
      <c r="W26" s="54"/>
    </row>
    <row r="27" spans="2:23" ht="14.25" thickBot="1" thickTop="1">
      <c r="B27" s="39" t="s">
        <v>9</v>
      </c>
      <c r="C27" s="40">
        <f>C16+C20+C26+C12</f>
        <v>735</v>
      </c>
      <c r="D27" s="41">
        <f>D16+D20+D26+D12</f>
        <v>726</v>
      </c>
      <c r="E27" s="40">
        <f>E16+E20+E26+E12</f>
        <v>1461</v>
      </c>
      <c r="F27" s="40"/>
      <c r="G27" s="41"/>
      <c r="H27" s="40"/>
      <c r="I27" s="290"/>
      <c r="L27" s="39" t="s">
        <v>9</v>
      </c>
      <c r="M27" s="40">
        <f>M16+M20+M26+M12</f>
        <v>9600</v>
      </c>
      <c r="N27" s="41">
        <f>N16+N20+N26+N12</f>
        <v>7560</v>
      </c>
      <c r="O27" s="40">
        <f>O16+O20+O26+O12</f>
        <v>17160</v>
      </c>
      <c r="P27" s="40">
        <f>P16+P20+P26+P12</f>
        <v>5929</v>
      </c>
      <c r="Q27" s="40">
        <f>Q16+Q20+Q26+Q12</f>
        <v>23089</v>
      </c>
      <c r="R27" s="40"/>
      <c r="S27" s="41"/>
      <c r="T27" s="40"/>
      <c r="U27" s="40"/>
      <c r="V27" s="40"/>
      <c r="W27" s="54"/>
    </row>
    <row r="28" spans="2:12" ht="13.5" thickTop="1">
      <c r="B28" s="63" t="s">
        <v>65</v>
      </c>
      <c r="L28" s="63" t="s">
        <v>65</v>
      </c>
    </row>
    <row r="29" spans="2:23" ht="12.75">
      <c r="B29" s="348" t="s">
        <v>31</v>
      </c>
      <c r="C29" s="348"/>
      <c r="D29" s="348"/>
      <c r="E29" s="348"/>
      <c r="F29" s="348"/>
      <c r="G29" s="348"/>
      <c r="H29" s="348"/>
      <c r="I29" s="348"/>
      <c r="L29" s="348" t="s">
        <v>32</v>
      </c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</row>
    <row r="30" spans="2:23" ht="15.75">
      <c r="B30" s="349" t="s">
        <v>33</v>
      </c>
      <c r="C30" s="349"/>
      <c r="D30" s="349"/>
      <c r="E30" s="349"/>
      <c r="F30" s="349"/>
      <c r="G30" s="349"/>
      <c r="H30" s="349"/>
      <c r="I30" s="349"/>
      <c r="L30" s="349" t="s">
        <v>34</v>
      </c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</row>
    <row r="31" ht="13.5" thickBot="1"/>
    <row r="32" spans="2:23" ht="17.25" thickBot="1" thickTop="1">
      <c r="B32" s="3"/>
      <c r="C32" s="356" t="s">
        <v>67</v>
      </c>
      <c r="D32" s="357"/>
      <c r="E32" s="358"/>
      <c r="F32" s="359" t="s">
        <v>68</v>
      </c>
      <c r="G32" s="360"/>
      <c r="H32" s="361"/>
      <c r="I32" s="269" t="s">
        <v>4</v>
      </c>
      <c r="L32" s="3"/>
      <c r="M32" s="350" t="s">
        <v>67</v>
      </c>
      <c r="N32" s="351"/>
      <c r="O32" s="351"/>
      <c r="P32" s="351"/>
      <c r="Q32" s="352"/>
      <c r="R32" s="353" t="s">
        <v>68</v>
      </c>
      <c r="S32" s="354"/>
      <c r="T32" s="354"/>
      <c r="U32" s="354"/>
      <c r="V32" s="355"/>
      <c r="W32" s="269" t="s">
        <v>4</v>
      </c>
    </row>
    <row r="33" spans="2:23" ht="13.5" thickTop="1">
      <c r="B33" s="4" t="s">
        <v>5</v>
      </c>
      <c r="C33" s="5"/>
      <c r="D33" s="6"/>
      <c r="E33" s="7"/>
      <c r="F33" s="5"/>
      <c r="G33" s="6"/>
      <c r="H33" s="7"/>
      <c r="I33" s="270" t="s">
        <v>6</v>
      </c>
      <c r="L33" s="4" t="s">
        <v>5</v>
      </c>
      <c r="M33" s="5"/>
      <c r="N33" s="8"/>
      <c r="O33" s="9"/>
      <c r="P33" s="10"/>
      <c r="Q33" s="11"/>
      <c r="R33" s="5"/>
      <c r="S33" s="8"/>
      <c r="T33" s="9"/>
      <c r="U33" s="10"/>
      <c r="V33" s="11"/>
      <c r="W33" s="270" t="s">
        <v>6</v>
      </c>
    </row>
    <row r="34" spans="2:23" ht="13.5" thickBot="1">
      <c r="B34" s="12"/>
      <c r="C34" s="13" t="s">
        <v>7</v>
      </c>
      <c r="D34" s="260" t="s">
        <v>8</v>
      </c>
      <c r="E34" s="14" t="s">
        <v>9</v>
      </c>
      <c r="F34" s="13" t="s">
        <v>7</v>
      </c>
      <c r="G34" s="260" t="s">
        <v>8</v>
      </c>
      <c r="H34" s="14" t="s">
        <v>9</v>
      </c>
      <c r="I34" s="271"/>
      <c r="L34" s="12"/>
      <c r="M34" s="15" t="s">
        <v>10</v>
      </c>
      <c r="N34" s="16" t="s">
        <v>11</v>
      </c>
      <c r="O34" s="17" t="s">
        <v>12</v>
      </c>
      <c r="P34" s="18" t="s">
        <v>13</v>
      </c>
      <c r="Q34" s="19" t="s">
        <v>9</v>
      </c>
      <c r="R34" s="15" t="s">
        <v>10</v>
      </c>
      <c r="S34" s="16" t="s">
        <v>11</v>
      </c>
      <c r="T34" s="17" t="s">
        <v>12</v>
      </c>
      <c r="U34" s="18" t="s">
        <v>13</v>
      </c>
      <c r="V34" s="19" t="s">
        <v>9</v>
      </c>
      <c r="W34" s="271"/>
    </row>
    <row r="35" spans="2:23" ht="5.25" customHeight="1" thickTop="1">
      <c r="B35" s="4"/>
      <c r="C35" s="20"/>
      <c r="D35" s="21"/>
      <c r="E35" s="22"/>
      <c r="F35" s="20"/>
      <c r="G35" s="21"/>
      <c r="H35" s="22"/>
      <c r="I35" s="274"/>
      <c r="L35" s="4"/>
      <c r="M35" s="23"/>
      <c r="N35" s="24"/>
      <c r="O35" s="25"/>
      <c r="P35" s="26"/>
      <c r="Q35" s="27"/>
      <c r="R35" s="23"/>
      <c r="S35" s="24"/>
      <c r="T35" s="25"/>
      <c r="U35" s="26"/>
      <c r="V35" s="28"/>
      <c r="W35" s="230"/>
    </row>
    <row r="36" spans="2:23" ht="12.75">
      <c r="B36" s="4" t="s">
        <v>14</v>
      </c>
      <c r="C36" s="71">
        <v>1528</v>
      </c>
      <c r="D36" s="72">
        <v>1524</v>
      </c>
      <c r="E36" s="81">
        <f>C36+D36</f>
        <v>3052</v>
      </c>
      <c r="F36" s="71">
        <v>1125</v>
      </c>
      <c r="G36" s="72">
        <v>1130</v>
      </c>
      <c r="H36" s="73">
        <f>F36+G36</f>
        <v>2255</v>
      </c>
      <c r="I36" s="32">
        <f aca="true" t="shared" si="12" ref="I36:I48">IF(E36=0,0,((H36/E36)-1)*100)</f>
        <v>-26.114023591087808</v>
      </c>
      <c r="L36" s="4" t="s">
        <v>14</v>
      </c>
      <c r="M36" s="29">
        <v>168976</v>
      </c>
      <c r="N36" s="36">
        <v>168983</v>
      </c>
      <c r="O36" s="33">
        <f>M36+N36</f>
        <v>337959</v>
      </c>
      <c r="P36" s="34">
        <v>0</v>
      </c>
      <c r="Q36" s="35">
        <f>O36+P36</f>
        <v>337959</v>
      </c>
      <c r="R36" s="29">
        <v>91562</v>
      </c>
      <c r="S36" s="36">
        <v>90887</v>
      </c>
      <c r="T36" s="33">
        <f>SUM(R36:S36)</f>
        <v>182449</v>
      </c>
      <c r="U36" s="34">
        <v>752</v>
      </c>
      <c r="V36" s="31">
        <f>T36+U36</f>
        <v>183201</v>
      </c>
      <c r="W36" s="32">
        <f aca="true" t="shared" si="13" ref="W36:W48">IF(Q36=0,0,((V36/Q36)-1)*100)</f>
        <v>-45.7919451767818</v>
      </c>
    </row>
    <row r="37" spans="2:23" ht="12.75">
      <c r="B37" s="4" t="s">
        <v>15</v>
      </c>
      <c r="C37" s="71">
        <v>1278</v>
      </c>
      <c r="D37" s="72">
        <v>1288</v>
      </c>
      <c r="E37" s="81">
        <f>C37+D37</f>
        <v>2566</v>
      </c>
      <c r="F37" s="71">
        <v>1169</v>
      </c>
      <c r="G37" s="72">
        <v>1174</v>
      </c>
      <c r="H37" s="73">
        <f>F37+G37</f>
        <v>2343</v>
      </c>
      <c r="I37" s="32">
        <f t="shared" si="12"/>
        <v>-8.690568978955572</v>
      </c>
      <c r="L37" s="4" t="s">
        <v>15</v>
      </c>
      <c r="M37" s="29">
        <v>135891</v>
      </c>
      <c r="N37" s="36">
        <v>138800</v>
      </c>
      <c r="O37" s="33">
        <f>M37+N37</f>
        <v>274691</v>
      </c>
      <c r="P37" s="34">
        <v>0</v>
      </c>
      <c r="Q37" s="35">
        <f>O37+P37</f>
        <v>274691</v>
      </c>
      <c r="R37" s="29">
        <v>91489</v>
      </c>
      <c r="S37" s="36">
        <v>89942</v>
      </c>
      <c r="T37" s="33">
        <f>SUM(R37:S37)</f>
        <v>181431</v>
      </c>
      <c r="U37" s="34">
        <v>0</v>
      </c>
      <c r="V37" s="31">
        <f>T37+U37</f>
        <v>181431</v>
      </c>
      <c r="W37" s="32">
        <f t="shared" si="13"/>
        <v>-33.95087571125374</v>
      </c>
    </row>
    <row r="38" spans="2:23" ht="13.5" thickBot="1">
      <c r="B38" s="12" t="s">
        <v>16</v>
      </c>
      <c r="C38" s="74">
        <v>1418</v>
      </c>
      <c r="D38" s="75">
        <v>1418</v>
      </c>
      <c r="E38" s="82">
        <f>C38+D38</f>
        <v>2836</v>
      </c>
      <c r="F38" s="74">
        <v>1418</v>
      </c>
      <c r="G38" s="75">
        <v>1416</v>
      </c>
      <c r="H38" s="73">
        <f>F38+G38</f>
        <v>2834</v>
      </c>
      <c r="I38" s="32">
        <f t="shared" si="12"/>
        <v>-0.07052186177715081</v>
      </c>
      <c r="L38" s="12" t="s">
        <v>16</v>
      </c>
      <c r="M38" s="29">
        <v>136817</v>
      </c>
      <c r="N38" s="36">
        <v>155937</v>
      </c>
      <c r="O38" s="33">
        <f>M38+N38</f>
        <v>292754</v>
      </c>
      <c r="P38" s="34">
        <v>0</v>
      </c>
      <c r="Q38" s="35">
        <f>O38+P38</f>
        <v>292754</v>
      </c>
      <c r="R38" s="29">
        <v>108838</v>
      </c>
      <c r="S38" s="36">
        <v>118551</v>
      </c>
      <c r="T38" s="33">
        <f>SUM(R38:S38)</f>
        <v>227389</v>
      </c>
      <c r="U38" s="34">
        <v>0</v>
      </c>
      <c r="V38" s="31">
        <f>T38+U38</f>
        <v>227389</v>
      </c>
      <c r="W38" s="32">
        <f t="shared" si="13"/>
        <v>-22.327619776330977</v>
      </c>
    </row>
    <row r="39" spans="2:23" ht="14.25" thickBot="1" thickTop="1">
      <c r="B39" s="39" t="s">
        <v>17</v>
      </c>
      <c r="C39" s="76">
        <f aca="true" t="shared" si="14" ref="C39:H39">+C36+C37+C38</f>
        <v>4224</v>
      </c>
      <c r="D39" s="77">
        <f t="shared" si="14"/>
        <v>4230</v>
      </c>
      <c r="E39" s="83">
        <f t="shared" si="14"/>
        <v>8454</v>
      </c>
      <c r="F39" s="76">
        <f t="shared" si="14"/>
        <v>3712</v>
      </c>
      <c r="G39" s="77">
        <f t="shared" si="14"/>
        <v>3720</v>
      </c>
      <c r="H39" s="83">
        <f t="shared" si="14"/>
        <v>7432</v>
      </c>
      <c r="I39" s="54">
        <f t="shared" si="12"/>
        <v>-12.088951975396267</v>
      </c>
      <c r="L39" s="39" t="s">
        <v>17</v>
      </c>
      <c r="M39" s="40">
        <f>+M36+M37+M38</f>
        <v>441684</v>
      </c>
      <c r="N39" s="41">
        <f>+N36+N37+N38</f>
        <v>463720</v>
      </c>
      <c r="O39" s="40">
        <f>+O36+O37+O38</f>
        <v>905404</v>
      </c>
      <c r="P39" s="40">
        <f>+P36+P37+P38</f>
        <v>0</v>
      </c>
      <c r="Q39" s="40">
        <f>Q38+Q36+Q37</f>
        <v>905404</v>
      </c>
      <c r="R39" s="40">
        <f>+R36+R37+R38</f>
        <v>291889</v>
      </c>
      <c r="S39" s="41">
        <f>+S36+S37+S38</f>
        <v>299380</v>
      </c>
      <c r="T39" s="40">
        <f>+T36+T37+T38</f>
        <v>591269</v>
      </c>
      <c r="U39" s="40">
        <f>+U36+U37+U38</f>
        <v>752</v>
      </c>
      <c r="V39" s="42">
        <f>V38+V36+V37</f>
        <v>592021</v>
      </c>
      <c r="W39" s="54">
        <f t="shared" si="13"/>
        <v>-34.61250447314127</v>
      </c>
    </row>
    <row r="40" spans="2:23" ht="13.5" thickTop="1">
      <c r="B40" s="4" t="s">
        <v>18</v>
      </c>
      <c r="C40" s="71">
        <v>1696</v>
      </c>
      <c r="D40" s="72">
        <v>1691</v>
      </c>
      <c r="E40" s="81">
        <f>C40+D40</f>
        <v>3387</v>
      </c>
      <c r="F40" s="71">
        <v>1481</v>
      </c>
      <c r="G40" s="72">
        <v>1476</v>
      </c>
      <c r="H40" s="73">
        <f>F40+G40</f>
        <v>2957</v>
      </c>
      <c r="I40" s="32">
        <f t="shared" si="12"/>
        <v>-12.69560082669029</v>
      </c>
      <c r="L40" s="4" t="s">
        <v>18</v>
      </c>
      <c r="M40" s="29">
        <v>191089</v>
      </c>
      <c r="N40" s="36">
        <v>178241</v>
      </c>
      <c r="O40" s="33">
        <f>M40+N40</f>
        <v>369330</v>
      </c>
      <c r="P40" s="34">
        <v>85</v>
      </c>
      <c r="Q40" s="35">
        <f>O40+P40</f>
        <v>369415</v>
      </c>
      <c r="R40" s="29">
        <v>119484</v>
      </c>
      <c r="S40" s="36">
        <v>107249</v>
      </c>
      <c r="T40" s="33">
        <f>R40+S40</f>
        <v>226733</v>
      </c>
      <c r="U40" s="34">
        <v>0</v>
      </c>
      <c r="V40" s="31">
        <f>T40+U40</f>
        <v>226733</v>
      </c>
      <c r="W40" s="32">
        <f t="shared" si="13"/>
        <v>-38.623770014753056</v>
      </c>
    </row>
    <row r="41" spans="2:23" ht="12.75">
      <c r="B41" s="4" t="s">
        <v>19</v>
      </c>
      <c r="C41" s="29">
        <v>1376</v>
      </c>
      <c r="D41" s="30">
        <v>1380</v>
      </c>
      <c r="E41" s="81">
        <f>C41+D41</f>
        <v>2756</v>
      </c>
      <c r="F41" s="29">
        <v>1246</v>
      </c>
      <c r="G41" s="30">
        <v>1247</v>
      </c>
      <c r="H41" s="31">
        <f>F41+G41</f>
        <v>2493</v>
      </c>
      <c r="I41" s="32">
        <f t="shared" si="12"/>
        <v>-9.542815674891148</v>
      </c>
      <c r="L41" s="4" t="s">
        <v>19</v>
      </c>
      <c r="M41" s="29">
        <v>163657</v>
      </c>
      <c r="N41" s="36">
        <v>159650</v>
      </c>
      <c r="O41" s="33">
        <f>M41+N41</f>
        <v>323307</v>
      </c>
      <c r="P41" s="34">
        <v>0</v>
      </c>
      <c r="Q41" s="35">
        <f>O41+P41</f>
        <v>323307</v>
      </c>
      <c r="R41" s="29">
        <v>107310</v>
      </c>
      <c r="S41" s="36">
        <v>104883</v>
      </c>
      <c r="T41" s="33">
        <f>R41+S41</f>
        <v>212193</v>
      </c>
      <c r="U41" s="34">
        <v>0</v>
      </c>
      <c r="V41" s="31">
        <f>T41+U41</f>
        <v>212193</v>
      </c>
      <c r="W41" s="32">
        <f t="shared" si="13"/>
        <v>-34.36795367870167</v>
      </c>
    </row>
    <row r="42" spans="2:23" ht="13.5" thickBot="1">
      <c r="B42" s="65" t="s">
        <v>20</v>
      </c>
      <c r="C42" s="68">
        <v>1570</v>
      </c>
      <c r="D42" s="30">
        <v>1575</v>
      </c>
      <c r="E42" s="84">
        <f>C42+D42</f>
        <v>3145</v>
      </c>
      <c r="F42" s="68">
        <v>1416</v>
      </c>
      <c r="G42" s="30">
        <v>1418</v>
      </c>
      <c r="H42" s="31">
        <f>F42+G42</f>
        <v>2834</v>
      </c>
      <c r="I42" s="32">
        <f>IF(E42=0,0,((H42/E42)-1)*100)</f>
        <v>-9.888712241653419</v>
      </c>
      <c r="L42" s="85" t="s">
        <v>20</v>
      </c>
      <c r="M42" s="86">
        <v>179502</v>
      </c>
      <c r="N42" s="36">
        <v>175738</v>
      </c>
      <c r="O42" s="33">
        <f>M42+N42</f>
        <v>355240</v>
      </c>
      <c r="P42" s="87">
        <v>0</v>
      </c>
      <c r="Q42" s="88">
        <f>O42+P42</f>
        <v>355240</v>
      </c>
      <c r="R42" s="86">
        <v>128512</v>
      </c>
      <c r="S42" s="36">
        <v>124625</v>
      </c>
      <c r="T42" s="33">
        <f>R42+S42</f>
        <v>253137</v>
      </c>
      <c r="U42" s="87">
        <v>0</v>
      </c>
      <c r="V42" s="31">
        <f>T42+U42</f>
        <v>253137</v>
      </c>
      <c r="W42" s="32">
        <f>IF(Q42=0,0,((V42/Q42)-1)*100)</f>
        <v>-28.741977254813644</v>
      </c>
    </row>
    <row r="43" spans="2:23" ht="14.25" thickBot="1" thickTop="1">
      <c r="B43" s="44" t="s">
        <v>21</v>
      </c>
      <c r="C43" s="45">
        <f aca="true" t="shared" si="15" ref="C43:H43">C42+C41+C40</f>
        <v>4642</v>
      </c>
      <c r="D43" s="46">
        <f t="shared" si="15"/>
        <v>4646</v>
      </c>
      <c r="E43" s="47">
        <f t="shared" si="15"/>
        <v>9288</v>
      </c>
      <c r="F43" s="45">
        <f t="shared" si="15"/>
        <v>4143</v>
      </c>
      <c r="G43" s="46">
        <f t="shared" si="15"/>
        <v>4141</v>
      </c>
      <c r="H43" s="45">
        <f t="shared" si="15"/>
        <v>8284</v>
      </c>
      <c r="I43" s="48">
        <f t="shared" si="12"/>
        <v>-10.809646856158484</v>
      </c>
      <c r="L43" s="44" t="s">
        <v>21</v>
      </c>
      <c r="M43" s="45">
        <f aca="true" t="shared" si="16" ref="M43:V43">M42+M41+M40</f>
        <v>534248</v>
      </c>
      <c r="N43" s="46">
        <f t="shared" si="16"/>
        <v>513629</v>
      </c>
      <c r="O43" s="47">
        <f t="shared" si="16"/>
        <v>1047877</v>
      </c>
      <c r="P43" s="47">
        <f t="shared" si="16"/>
        <v>85</v>
      </c>
      <c r="Q43" s="47">
        <f t="shared" si="16"/>
        <v>1047962</v>
      </c>
      <c r="R43" s="45">
        <f t="shared" si="16"/>
        <v>355306</v>
      </c>
      <c r="S43" s="46">
        <f t="shared" si="16"/>
        <v>336757</v>
      </c>
      <c r="T43" s="47">
        <f t="shared" si="16"/>
        <v>692063</v>
      </c>
      <c r="U43" s="47">
        <f t="shared" si="16"/>
        <v>0</v>
      </c>
      <c r="V43" s="47">
        <f t="shared" si="16"/>
        <v>692063</v>
      </c>
      <c r="W43" s="211">
        <f t="shared" si="13"/>
        <v>-33.961059656743274</v>
      </c>
    </row>
    <row r="44" spans="2:23" ht="13.5" thickTop="1">
      <c r="B44" s="4" t="s">
        <v>35</v>
      </c>
      <c r="C44" s="29">
        <v>908</v>
      </c>
      <c r="D44" s="30">
        <v>903</v>
      </c>
      <c r="E44" s="81">
        <f>C44+D44</f>
        <v>1811</v>
      </c>
      <c r="F44" s="29">
        <v>1383</v>
      </c>
      <c r="G44" s="30">
        <v>1384</v>
      </c>
      <c r="H44" s="31">
        <f>F44+G44</f>
        <v>2767</v>
      </c>
      <c r="I44" s="32">
        <f t="shared" si="12"/>
        <v>52.78851463279957</v>
      </c>
      <c r="L44" s="4" t="s">
        <v>22</v>
      </c>
      <c r="M44" s="29">
        <v>74164</v>
      </c>
      <c r="N44" s="36">
        <v>73609</v>
      </c>
      <c r="O44" s="33">
        <f>SUM(M44:N44)</f>
        <v>147773</v>
      </c>
      <c r="P44" s="34">
        <v>120</v>
      </c>
      <c r="Q44" s="35">
        <f>O44+P44</f>
        <v>147893</v>
      </c>
      <c r="R44" s="29">
        <v>129973</v>
      </c>
      <c r="S44" s="36">
        <v>129964</v>
      </c>
      <c r="T44" s="33">
        <f>R44+S44</f>
        <v>259937</v>
      </c>
      <c r="U44" s="34">
        <v>0</v>
      </c>
      <c r="V44" s="31">
        <f>T44+U44</f>
        <v>259937</v>
      </c>
      <c r="W44" s="32">
        <f t="shared" si="13"/>
        <v>75.76017796650281</v>
      </c>
    </row>
    <row r="45" spans="2:23" ht="12.75">
      <c r="B45" s="4" t="s">
        <v>23</v>
      </c>
      <c r="C45" s="29">
        <v>913</v>
      </c>
      <c r="D45" s="30">
        <v>909</v>
      </c>
      <c r="E45" s="81">
        <f>C45+D45</f>
        <v>1822</v>
      </c>
      <c r="F45" s="29">
        <v>1231</v>
      </c>
      <c r="G45" s="30">
        <v>1233</v>
      </c>
      <c r="H45" s="31">
        <f>F45+G45</f>
        <v>2464</v>
      </c>
      <c r="I45" s="32">
        <f>IF(E45=0,0,((H45/E45)-1)*100)</f>
        <v>35.236004390779364</v>
      </c>
      <c r="L45" s="4" t="s">
        <v>23</v>
      </c>
      <c r="M45" s="29">
        <v>68346</v>
      </c>
      <c r="N45" s="36">
        <v>65350</v>
      </c>
      <c r="O45" s="33">
        <f>SUM(M45:N45)</f>
        <v>133696</v>
      </c>
      <c r="P45" s="34">
        <v>192</v>
      </c>
      <c r="Q45" s="35">
        <f>O45+P45</f>
        <v>133888</v>
      </c>
      <c r="R45" s="29">
        <v>110824</v>
      </c>
      <c r="S45" s="36">
        <v>109552</v>
      </c>
      <c r="T45" s="33">
        <f>R45+S45</f>
        <v>220376</v>
      </c>
      <c r="U45" s="34">
        <v>0</v>
      </c>
      <c r="V45" s="31">
        <f>T45+U45</f>
        <v>220376</v>
      </c>
      <c r="W45" s="32">
        <f>IF(Q45=0,0,((V45/Q45)-1)*100)</f>
        <v>64.59727533460804</v>
      </c>
    </row>
    <row r="46" spans="2:23" ht="13.5" thickBot="1">
      <c r="B46" s="4" t="s">
        <v>24</v>
      </c>
      <c r="C46" s="29">
        <v>857</v>
      </c>
      <c r="D46" s="38">
        <v>857</v>
      </c>
      <c r="E46" s="81">
        <f>C46+D46</f>
        <v>1714</v>
      </c>
      <c r="F46" s="29">
        <v>1399</v>
      </c>
      <c r="G46" s="38">
        <v>1392</v>
      </c>
      <c r="H46" s="31">
        <f>F46+G46</f>
        <v>2791</v>
      </c>
      <c r="I46" s="62">
        <f>IF(E46=0,0,((H46/E46)-1)*100)</f>
        <v>62.83547257876312</v>
      </c>
      <c r="L46" s="4" t="s">
        <v>24</v>
      </c>
      <c r="M46" s="29">
        <v>54463</v>
      </c>
      <c r="N46" s="36">
        <v>52598</v>
      </c>
      <c r="O46" s="51">
        <f>SUM(M46:N46)</f>
        <v>107061</v>
      </c>
      <c r="P46" s="52">
        <v>0</v>
      </c>
      <c r="Q46" s="35">
        <f>O46+P46</f>
        <v>107061</v>
      </c>
      <c r="R46" s="29">
        <v>115842</v>
      </c>
      <c r="S46" s="36">
        <v>114006</v>
      </c>
      <c r="T46" s="51">
        <f>R46+S46</f>
        <v>229848</v>
      </c>
      <c r="U46" s="52">
        <v>0</v>
      </c>
      <c r="V46" s="31">
        <f>T46+U46</f>
        <v>229848</v>
      </c>
      <c r="W46" s="32">
        <f>IF(Q46=0,0,((V46/Q46)-1)*100)</f>
        <v>114.6888222602068</v>
      </c>
    </row>
    <row r="47" spans="2:23" ht="17.25" thickBot="1" thickTop="1">
      <c r="B47" s="44" t="s">
        <v>25</v>
      </c>
      <c r="C47" s="45">
        <f aca="true" t="shared" si="17" ref="C47:H47">+C44+C45+C46</f>
        <v>2678</v>
      </c>
      <c r="D47" s="46">
        <f t="shared" si="17"/>
        <v>2669</v>
      </c>
      <c r="E47" s="49">
        <f t="shared" si="17"/>
        <v>5347</v>
      </c>
      <c r="F47" s="40">
        <f t="shared" si="17"/>
        <v>4013</v>
      </c>
      <c r="G47" s="53">
        <f t="shared" si="17"/>
        <v>4009</v>
      </c>
      <c r="H47" s="53">
        <f t="shared" si="17"/>
        <v>8022</v>
      </c>
      <c r="I47" s="54">
        <f>IF(E47=0,0,((H47/E47)-1)*100)</f>
        <v>50.028053113895645</v>
      </c>
      <c r="J47" s="55"/>
      <c r="K47" s="56"/>
      <c r="L47" s="44" t="s">
        <v>25</v>
      </c>
      <c r="M47" s="45">
        <f aca="true" t="shared" si="18" ref="M47:V47">+M44+M45+M46</f>
        <v>196973</v>
      </c>
      <c r="N47" s="45">
        <f t="shared" si="18"/>
        <v>191557</v>
      </c>
      <c r="O47" s="47">
        <f t="shared" si="18"/>
        <v>388530</v>
      </c>
      <c r="P47" s="47">
        <f t="shared" si="18"/>
        <v>312</v>
      </c>
      <c r="Q47" s="47">
        <f t="shared" si="18"/>
        <v>388842</v>
      </c>
      <c r="R47" s="45">
        <f t="shared" si="18"/>
        <v>356639</v>
      </c>
      <c r="S47" s="45">
        <f t="shared" si="18"/>
        <v>353522</v>
      </c>
      <c r="T47" s="47">
        <f t="shared" si="18"/>
        <v>710161</v>
      </c>
      <c r="U47" s="47">
        <f t="shared" si="18"/>
        <v>0</v>
      </c>
      <c r="V47" s="47">
        <f t="shared" si="18"/>
        <v>710161</v>
      </c>
      <c r="W47" s="211">
        <f>IF(Q47=0,0,((V47/Q47)-1)*100)</f>
        <v>82.63484911609342</v>
      </c>
    </row>
    <row r="48" spans="2:23" ht="14.25" thickBot="1" thickTop="1">
      <c r="B48" s="4" t="s">
        <v>26</v>
      </c>
      <c r="C48" s="71">
        <v>940</v>
      </c>
      <c r="D48" s="72">
        <v>940</v>
      </c>
      <c r="E48" s="89">
        <f>C48+D48</f>
        <v>1880</v>
      </c>
      <c r="F48" s="71">
        <v>1379</v>
      </c>
      <c r="G48" s="72">
        <v>1385</v>
      </c>
      <c r="H48" s="31">
        <f>F48+G48</f>
        <v>2764</v>
      </c>
      <c r="I48" s="32">
        <f t="shared" si="12"/>
        <v>47.02127659574469</v>
      </c>
      <c r="L48" s="4" t="s">
        <v>27</v>
      </c>
      <c r="M48" s="29">
        <v>64591</v>
      </c>
      <c r="N48" s="36">
        <v>63349</v>
      </c>
      <c r="O48" s="51">
        <f>SUM(M48:N48)</f>
        <v>127940</v>
      </c>
      <c r="P48" s="59">
        <v>6</v>
      </c>
      <c r="Q48" s="35">
        <f>O48+P48</f>
        <v>127946</v>
      </c>
      <c r="R48" s="29">
        <v>126373</v>
      </c>
      <c r="S48" s="36">
        <v>127538</v>
      </c>
      <c r="T48" s="51">
        <f>R48+S48</f>
        <v>253911</v>
      </c>
      <c r="U48" s="59">
        <v>0</v>
      </c>
      <c r="V48" s="31">
        <f>T48+U48</f>
        <v>253911</v>
      </c>
      <c r="W48" s="32">
        <f t="shared" si="13"/>
        <v>98.45169055695371</v>
      </c>
    </row>
    <row r="49" spans="2:23" ht="14.25" thickBot="1" thickTop="1">
      <c r="B49" s="39" t="s">
        <v>69</v>
      </c>
      <c r="C49" s="76">
        <f aca="true" t="shared" si="19" ref="C49:H49">+C43+C47+C48</f>
        <v>8260</v>
      </c>
      <c r="D49" s="77">
        <f t="shared" si="19"/>
        <v>8255</v>
      </c>
      <c r="E49" s="78">
        <f t="shared" si="19"/>
        <v>16515</v>
      </c>
      <c r="F49" s="76">
        <f t="shared" si="19"/>
        <v>9535</v>
      </c>
      <c r="G49" s="77">
        <f t="shared" si="19"/>
        <v>9535</v>
      </c>
      <c r="H49" s="78">
        <f t="shared" si="19"/>
        <v>19070</v>
      </c>
      <c r="I49" s="290">
        <f>IF(E49=0,0,((H49/E49)-1)*100)</f>
        <v>15.470784135634275</v>
      </c>
      <c r="L49" s="39" t="s">
        <v>69</v>
      </c>
      <c r="M49" s="40">
        <f aca="true" t="shared" si="20" ref="M49:V49">+M43+M47+M48</f>
        <v>795812</v>
      </c>
      <c r="N49" s="41">
        <f t="shared" si="20"/>
        <v>768535</v>
      </c>
      <c r="O49" s="40">
        <f t="shared" si="20"/>
        <v>1564347</v>
      </c>
      <c r="P49" s="40">
        <f t="shared" si="20"/>
        <v>403</v>
      </c>
      <c r="Q49" s="40">
        <f t="shared" si="20"/>
        <v>1564750</v>
      </c>
      <c r="R49" s="40">
        <f t="shared" si="20"/>
        <v>838318</v>
      </c>
      <c r="S49" s="41">
        <f t="shared" si="20"/>
        <v>817817</v>
      </c>
      <c r="T49" s="40">
        <f t="shared" si="20"/>
        <v>1656135</v>
      </c>
      <c r="U49" s="40">
        <f t="shared" si="20"/>
        <v>0</v>
      </c>
      <c r="V49" s="42">
        <f t="shared" si="20"/>
        <v>1656135</v>
      </c>
      <c r="W49" s="54">
        <f>IF(Q49=0,0,((V49/Q49)-1)*100)</f>
        <v>5.840230068701069</v>
      </c>
    </row>
    <row r="50" spans="2:23" ht="14.25" thickBot="1" thickTop="1">
      <c r="B50" s="39" t="s">
        <v>70</v>
      </c>
      <c r="C50" s="76">
        <f aca="true" t="shared" si="21" ref="C50:H50">+C39+C43+C47+C48</f>
        <v>12484</v>
      </c>
      <c r="D50" s="77">
        <f t="shared" si="21"/>
        <v>12485</v>
      </c>
      <c r="E50" s="78">
        <f t="shared" si="21"/>
        <v>24969</v>
      </c>
      <c r="F50" s="76">
        <f t="shared" si="21"/>
        <v>13247</v>
      </c>
      <c r="G50" s="77">
        <f t="shared" si="21"/>
        <v>13255</v>
      </c>
      <c r="H50" s="78">
        <f t="shared" si="21"/>
        <v>26502</v>
      </c>
      <c r="I50" s="290">
        <f>IF(E50=0,0,((H50/E50)-1)*100)</f>
        <v>6.139613120269138</v>
      </c>
      <c r="L50" s="39" t="s">
        <v>70</v>
      </c>
      <c r="M50" s="40">
        <f aca="true" t="shared" si="22" ref="M50:V50">+M39+M43+M47+M48</f>
        <v>1237496</v>
      </c>
      <c r="N50" s="41">
        <f t="shared" si="22"/>
        <v>1232255</v>
      </c>
      <c r="O50" s="40">
        <f t="shared" si="22"/>
        <v>2469751</v>
      </c>
      <c r="P50" s="40">
        <f t="shared" si="22"/>
        <v>403</v>
      </c>
      <c r="Q50" s="40">
        <f t="shared" si="22"/>
        <v>2470154</v>
      </c>
      <c r="R50" s="40">
        <f t="shared" si="22"/>
        <v>1130207</v>
      </c>
      <c r="S50" s="41">
        <f t="shared" si="22"/>
        <v>1117197</v>
      </c>
      <c r="T50" s="40">
        <f t="shared" si="22"/>
        <v>2247404</v>
      </c>
      <c r="U50" s="40">
        <f t="shared" si="22"/>
        <v>752</v>
      </c>
      <c r="V50" s="42">
        <f t="shared" si="22"/>
        <v>2248156</v>
      </c>
      <c r="W50" s="54">
        <f>IF(Q50=0,0,((V50/Q50)-1)*100)</f>
        <v>-8.98721294299869</v>
      </c>
    </row>
    <row r="51" spans="2:23" ht="13.5" thickTop="1">
      <c r="B51" s="4" t="s">
        <v>28</v>
      </c>
      <c r="C51" s="71">
        <v>1178</v>
      </c>
      <c r="D51" s="72">
        <v>1183</v>
      </c>
      <c r="E51" s="81">
        <f>C51+D51</f>
        <v>2361</v>
      </c>
      <c r="F51" s="71"/>
      <c r="G51" s="72"/>
      <c r="H51" s="31"/>
      <c r="I51" s="32"/>
      <c r="L51" s="4" t="s">
        <v>28</v>
      </c>
      <c r="M51" s="29">
        <v>74717</v>
      </c>
      <c r="N51" s="36">
        <v>71356</v>
      </c>
      <c r="O51" s="51">
        <f>SUM(M51:N51)</f>
        <v>146073</v>
      </c>
      <c r="P51" s="34">
        <v>299</v>
      </c>
      <c r="Q51" s="35">
        <f>O51+P51</f>
        <v>146372</v>
      </c>
      <c r="R51" s="29"/>
      <c r="S51" s="36"/>
      <c r="T51" s="51"/>
      <c r="U51" s="34"/>
      <c r="V51" s="31"/>
      <c r="W51" s="32"/>
    </row>
    <row r="52" spans="2:23" ht="13.5" thickBot="1">
      <c r="B52" s="4" t="s">
        <v>29</v>
      </c>
      <c r="C52" s="71">
        <v>1163</v>
      </c>
      <c r="D52" s="90">
        <v>1156</v>
      </c>
      <c r="E52" s="81">
        <f>C52+D52</f>
        <v>2319</v>
      </c>
      <c r="F52" s="71"/>
      <c r="G52" s="90"/>
      <c r="H52" s="31"/>
      <c r="I52" s="32"/>
      <c r="L52" s="4" t="s">
        <v>29</v>
      </c>
      <c r="M52" s="29">
        <v>72497</v>
      </c>
      <c r="N52" s="36">
        <v>71475</v>
      </c>
      <c r="O52" s="51">
        <f>SUM(M52:N52)</f>
        <v>143972</v>
      </c>
      <c r="P52" s="52">
        <v>150</v>
      </c>
      <c r="Q52" s="35">
        <f>O52+P52</f>
        <v>144122</v>
      </c>
      <c r="R52" s="29"/>
      <c r="S52" s="36"/>
      <c r="T52" s="51"/>
      <c r="U52" s="52"/>
      <c r="V52" s="31"/>
      <c r="W52" s="32"/>
    </row>
    <row r="53" spans="2:23" ht="14.25" thickBot="1" thickTop="1">
      <c r="B53" s="39" t="s">
        <v>30</v>
      </c>
      <c r="C53" s="40">
        <f>+C48+C51+C52</f>
        <v>3281</v>
      </c>
      <c r="D53" s="41">
        <f>+D48+D51+D52</f>
        <v>3279</v>
      </c>
      <c r="E53" s="40">
        <f>+E48+E51+E52</f>
        <v>6560</v>
      </c>
      <c r="F53" s="40"/>
      <c r="G53" s="41"/>
      <c r="H53" s="40"/>
      <c r="I53" s="54"/>
      <c r="L53" s="39" t="s">
        <v>30</v>
      </c>
      <c r="M53" s="40">
        <f>+M48+M51+M52</f>
        <v>211805</v>
      </c>
      <c r="N53" s="41">
        <f>+N48+N51+N52</f>
        <v>206180</v>
      </c>
      <c r="O53" s="40">
        <f>+O48+O51+O52</f>
        <v>417985</v>
      </c>
      <c r="P53" s="40">
        <f>+P48+P51+P52</f>
        <v>455</v>
      </c>
      <c r="Q53" s="40">
        <f>+Q48+Q51+Q52</f>
        <v>418440</v>
      </c>
      <c r="R53" s="40"/>
      <c r="S53" s="41"/>
      <c r="T53" s="40"/>
      <c r="U53" s="40"/>
      <c r="V53" s="40"/>
      <c r="W53" s="54"/>
    </row>
    <row r="54" spans="2:23" ht="14.25" thickBot="1" thickTop="1">
      <c r="B54" s="39" t="s">
        <v>9</v>
      </c>
      <c r="C54" s="40">
        <f>C43+C47+C53+C39</f>
        <v>14825</v>
      </c>
      <c r="D54" s="41">
        <f>D43+D47+D53+D39</f>
        <v>14824</v>
      </c>
      <c r="E54" s="40">
        <f>E43+E47+E53+E39</f>
        <v>29649</v>
      </c>
      <c r="F54" s="40"/>
      <c r="G54" s="41"/>
      <c r="H54" s="40"/>
      <c r="I54" s="54"/>
      <c r="L54" s="39" t="s">
        <v>9</v>
      </c>
      <c r="M54" s="40">
        <f>M43+M47+M53+M39</f>
        <v>1384710</v>
      </c>
      <c r="N54" s="41">
        <f>N43+N47+N53+N39</f>
        <v>1375086</v>
      </c>
      <c r="O54" s="40">
        <f>O43+O47+O53+O39</f>
        <v>2759796</v>
      </c>
      <c r="P54" s="40">
        <f>P43+P47+P53+P39</f>
        <v>852</v>
      </c>
      <c r="Q54" s="40">
        <f>Q43+Q47+Q53+Q39</f>
        <v>2760648</v>
      </c>
      <c r="R54" s="40"/>
      <c r="S54" s="41"/>
      <c r="T54" s="40"/>
      <c r="U54" s="40"/>
      <c r="V54" s="40"/>
      <c r="W54" s="54"/>
    </row>
    <row r="55" spans="2:12" ht="13.5" thickTop="1">
      <c r="B55" s="63" t="s">
        <v>65</v>
      </c>
      <c r="L55" s="63" t="s">
        <v>65</v>
      </c>
    </row>
    <row r="56" spans="2:23" ht="12.75">
      <c r="B56" s="348" t="s">
        <v>36</v>
      </c>
      <c r="C56" s="348"/>
      <c r="D56" s="348"/>
      <c r="E56" s="348"/>
      <c r="F56" s="348"/>
      <c r="G56" s="348"/>
      <c r="H56" s="348"/>
      <c r="I56" s="348"/>
      <c r="L56" s="348" t="s">
        <v>37</v>
      </c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8"/>
    </row>
    <row r="57" spans="2:23" ht="15.75">
      <c r="B57" s="349" t="s">
        <v>38</v>
      </c>
      <c r="C57" s="349"/>
      <c r="D57" s="349"/>
      <c r="E57" s="349"/>
      <c r="F57" s="349"/>
      <c r="G57" s="349"/>
      <c r="H57" s="349"/>
      <c r="I57" s="349"/>
      <c r="L57" s="349" t="s">
        <v>39</v>
      </c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</row>
    <row r="58" ht="13.5" thickBot="1"/>
    <row r="59" spans="2:23" ht="17.25" thickBot="1" thickTop="1">
      <c r="B59" s="3"/>
      <c r="C59" s="356" t="s">
        <v>67</v>
      </c>
      <c r="D59" s="357"/>
      <c r="E59" s="358"/>
      <c r="F59" s="359" t="s">
        <v>68</v>
      </c>
      <c r="G59" s="360"/>
      <c r="H59" s="361"/>
      <c r="I59" s="269" t="s">
        <v>4</v>
      </c>
      <c r="L59" s="3"/>
      <c r="M59" s="350" t="s">
        <v>67</v>
      </c>
      <c r="N59" s="351"/>
      <c r="O59" s="351"/>
      <c r="P59" s="351"/>
      <c r="Q59" s="352"/>
      <c r="R59" s="353" t="s">
        <v>68</v>
      </c>
      <c r="S59" s="354"/>
      <c r="T59" s="354"/>
      <c r="U59" s="354"/>
      <c r="V59" s="355"/>
      <c r="W59" s="269" t="s">
        <v>4</v>
      </c>
    </row>
    <row r="60" spans="2:23" ht="13.5" thickTop="1">
      <c r="B60" s="4" t="s">
        <v>5</v>
      </c>
      <c r="C60" s="5"/>
      <c r="D60" s="6"/>
      <c r="E60" s="7"/>
      <c r="F60" s="5"/>
      <c r="G60" s="6"/>
      <c r="H60" s="7"/>
      <c r="I60" s="270" t="s">
        <v>6</v>
      </c>
      <c r="L60" s="4" t="s">
        <v>5</v>
      </c>
      <c r="M60" s="5"/>
      <c r="N60" s="8"/>
      <c r="O60" s="9"/>
      <c r="P60" s="10"/>
      <c r="Q60" s="11"/>
      <c r="R60" s="5"/>
      <c r="S60" s="8"/>
      <c r="T60" s="9"/>
      <c r="U60" s="10"/>
      <c r="V60" s="11"/>
      <c r="W60" s="270" t="s">
        <v>6</v>
      </c>
    </row>
    <row r="61" spans="2:23" ht="13.5" thickBot="1">
      <c r="B61" s="12" t="s">
        <v>40</v>
      </c>
      <c r="C61" s="13" t="s">
        <v>7</v>
      </c>
      <c r="D61" s="260" t="s">
        <v>8</v>
      </c>
      <c r="E61" s="14" t="s">
        <v>9</v>
      </c>
      <c r="F61" s="13" t="s">
        <v>7</v>
      </c>
      <c r="G61" s="260" t="s">
        <v>8</v>
      </c>
      <c r="H61" s="14" t="s">
        <v>9</v>
      </c>
      <c r="I61" s="271"/>
      <c r="L61" s="12"/>
      <c r="M61" s="15" t="s">
        <v>10</v>
      </c>
      <c r="N61" s="16" t="s">
        <v>11</v>
      </c>
      <c r="O61" s="17" t="s">
        <v>12</v>
      </c>
      <c r="P61" s="18" t="s">
        <v>13</v>
      </c>
      <c r="Q61" s="19" t="s">
        <v>9</v>
      </c>
      <c r="R61" s="15" t="s">
        <v>10</v>
      </c>
      <c r="S61" s="16" t="s">
        <v>11</v>
      </c>
      <c r="T61" s="17" t="s">
        <v>12</v>
      </c>
      <c r="U61" s="18" t="s">
        <v>13</v>
      </c>
      <c r="V61" s="19" t="s">
        <v>9</v>
      </c>
      <c r="W61" s="271"/>
    </row>
    <row r="62" spans="2:23" ht="5.25" customHeight="1" thickTop="1">
      <c r="B62" s="4"/>
      <c r="C62" s="20"/>
      <c r="D62" s="21"/>
      <c r="E62" s="22"/>
      <c r="F62" s="20"/>
      <c r="G62" s="21"/>
      <c r="H62" s="22"/>
      <c r="I62" s="274"/>
      <c r="L62" s="4"/>
      <c r="M62" s="23"/>
      <c r="N62" s="24"/>
      <c r="O62" s="25"/>
      <c r="P62" s="26"/>
      <c r="Q62" s="27"/>
      <c r="R62" s="23"/>
      <c r="S62" s="24"/>
      <c r="T62" s="25"/>
      <c r="U62" s="26"/>
      <c r="V62" s="28"/>
      <c r="W62" s="230"/>
    </row>
    <row r="63" spans="2:23" ht="12.75">
      <c r="B63" s="4" t="s">
        <v>14</v>
      </c>
      <c r="C63" s="71">
        <f aca="true" t="shared" si="23" ref="C63:H65">+C9+C36</f>
        <v>1606</v>
      </c>
      <c r="D63" s="72">
        <f t="shared" si="23"/>
        <v>1603</v>
      </c>
      <c r="E63" s="81">
        <f t="shared" si="23"/>
        <v>3209</v>
      </c>
      <c r="F63" s="71">
        <f t="shared" si="23"/>
        <v>1189</v>
      </c>
      <c r="G63" s="72">
        <f t="shared" si="23"/>
        <v>1192</v>
      </c>
      <c r="H63" s="73">
        <f t="shared" si="23"/>
        <v>2381</v>
      </c>
      <c r="I63" s="32">
        <f aca="true" t="shared" si="24" ref="I63:I75">IF(E63=0,0,((H63/E63)-1)*100)</f>
        <v>-25.80243066375818</v>
      </c>
      <c r="L63" s="4" t="s">
        <v>14</v>
      </c>
      <c r="M63" s="29">
        <f aca="true" t="shared" si="25" ref="M63:V63">+M9+M36</f>
        <v>169414</v>
      </c>
      <c r="N63" s="36">
        <f t="shared" si="25"/>
        <v>169357</v>
      </c>
      <c r="O63" s="33">
        <f t="shared" si="25"/>
        <v>338771</v>
      </c>
      <c r="P63" s="34">
        <f t="shared" si="25"/>
        <v>6</v>
      </c>
      <c r="Q63" s="35">
        <f t="shared" si="25"/>
        <v>338777</v>
      </c>
      <c r="R63" s="29">
        <f t="shared" si="25"/>
        <v>91917</v>
      </c>
      <c r="S63" s="36">
        <f t="shared" si="25"/>
        <v>91445</v>
      </c>
      <c r="T63" s="33">
        <f t="shared" si="25"/>
        <v>183362</v>
      </c>
      <c r="U63" s="34">
        <f t="shared" si="25"/>
        <v>1259</v>
      </c>
      <c r="V63" s="31">
        <f t="shared" si="25"/>
        <v>184621</v>
      </c>
      <c r="W63" s="32">
        <f aca="true" t="shared" si="26" ref="W63:W75">IF(Q63=0,0,((V63/Q63)-1)*100)</f>
        <v>-45.50367941153029</v>
      </c>
    </row>
    <row r="64" spans="2:23" ht="12.75">
      <c r="B64" s="4" t="s">
        <v>15</v>
      </c>
      <c r="C64" s="71">
        <f t="shared" si="23"/>
        <v>1353</v>
      </c>
      <c r="D64" s="72">
        <f t="shared" si="23"/>
        <v>1347</v>
      </c>
      <c r="E64" s="81">
        <f t="shared" si="23"/>
        <v>2700</v>
      </c>
      <c r="F64" s="71">
        <f t="shared" si="23"/>
        <v>1260</v>
      </c>
      <c r="G64" s="72">
        <f t="shared" si="23"/>
        <v>1264</v>
      </c>
      <c r="H64" s="73">
        <f t="shared" si="23"/>
        <v>2524</v>
      </c>
      <c r="I64" s="32">
        <f t="shared" si="24"/>
        <v>-6.5185185185185235</v>
      </c>
      <c r="L64" s="4" t="s">
        <v>15</v>
      </c>
      <c r="M64" s="29">
        <f aca="true" t="shared" si="27" ref="M64:V64">+M10+M37</f>
        <v>139760</v>
      </c>
      <c r="N64" s="36">
        <f t="shared" si="27"/>
        <v>139246</v>
      </c>
      <c r="O64" s="33">
        <f t="shared" si="27"/>
        <v>279006</v>
      </c>
      <c r="P64" s="34">
        <f t="shared" si="27"/>
        <v>1</v>
      </c>
      <c r="Q64" s="35">
        <f t="shared" si="27"/>
        <v>279007</v>
      </c>
      <c r="R64" s="29">
        <f t="shared" si="27"/>
        <v>92072</v>
      </c>
      <c r="S64" s="36">
        <f t="shared" si="27"/>
        <v>90348</v>
      </c>
      <c r="T64" s="33">
        <f t="shared" si="27"/>
        <v>182420</v>
      </c>
      <c r="U64" s="34">
        <f t="shared" si="27"/>
        <v>11</v>
      </c>
      <c r="V64" s="31">
        <f t="shared" si="27"/>
        <v>182431</v>
      </c>
      <c r="W64" s="32">
        <f t="shared" si="26"/>
        <v>-34.614185307178666</v>
      </c>
    </row>
    <row r="65" spans="2:23" ht="13.5" thickBot="1">
      <c r="B65" s="12" t="s">
        <v>16</v>
      </c>
      <c r="C65" s="74">
        <f t="shared" si="23"/>
        <v>1464</v>
      </c>
      <c r="D65" s="75">
        <f t="shared" si="23"/>
        <v>1468</v>
      </c>
      <c r="E65" s="82">
        <f t="shared" si="23"/>
        <v>2932</v>
      </c>
      <c r="F65" s="74">
        <f t="shared" si="23"/>
        <v>1511</v>
      </c>
      <c r="G65" s="75">
        <f t="shared" si="23"/>
        <v>1495</v>
      </c>
      <c r="H65" s="73">
        <f t="shared" si="23"/>
        <v>3006</v>
      </c>
      <c r="I65" s="32">
        <f t="shared" si="24"/>
        <v>2.52387448840381</v>
      </c>
      <c r="L65" s="12" t="s">
        <v>16</v>
      </c>
      <c r="M65" s="29">
        <f aca="true" t="shared" si="28" ref="M65:V65">+M11+M38</f>
        <v>136931</v>
      </c>
      <c r="N65" s="36">
        <f t="shared" si="28"/>
        <v>157325</v>
      </c>
      <c r="O65" s="33">
        <f t="shared" si="28"/>
        <v>294256</v>
      </c>
      <c r="P65" s="34">
        <f t="shared" si="28"/>
        <v>0</v>
      </c>
      <c r="Q65" s="35">
        <f t="shared" si="28"/>
        <v>294256</v>
      </c>
      <c r="R65" s="29">
        <f t="shared" si="28"/>
        <v>109205</v>
      </c>
      <c r="S65" s="36">
        <f t="shared" si="28"/>
        <v>119027</v>
      </c>
      <c r="T65" s="33">
        <f t="shared" si="28"/>
        <v>228232</v>
      </c>
      <c r="U65" s="34">
        <f t="shared" si="28"/>
        <v>16</v>
      </c>
      <c r="V65" s="31">
        <f t="shared" si="28"/>
        <v>228248</v>
      </c>
      <c r="W65" s="32">
        <f t="shared" si="26"/>
        <v>-22.432167908215973</v>
      </c>
    </row>
    <row r="66" spans="2:23" ht="14.25" thickBot="1" thickTop="1">
      <c r="B66" s="39" t="s">
        <v>17</v>
      </c>
      <c r="C66" s="76">
        <f>C65+C63+C64</f>
        <v>4423</v>
      </c>
      <c r="D66" s="77">
        <f>D65+D63+D64</f>
        <v>4418</v>
      </c>
      <c r="E66" s="83">
        <f>+E63+E64+E65</f>
        <v>8841</v>
      </c>
      <c r="F66" s="76">
        <f>F65+F63+F64</f>
        <v>3960</v>
      </c>
      <c r="G66" s="77">
        <f>G65+G63+G64</f>
        <v>3951</v>
      </c>
      <c r="H66" s="83">
        <f>+H63+H64+H65</f>
        <v>7911</v>
      </c>
      <c r="I66" s="54">
        <f t="shared" si="24"/>
        <v>-10.519172039362068</v>
      </c>
      <c r="L66" s="39" t="s">
        <v>17</v>
      </c>
      <c r="M66" s="40">
        <f aca="true" t="shared" si="29" ref="M66:V66">+M63+M64+M65</f>
        <v>446105</v>
      </c>
      <c r="N66" s="41">
        <f t="shared" si="29"/>
        <v>465928</v>
      </c>
      <c r="O66" s="40">
        <f t="shared" si="29"/>
        <v>912033</v>
      </c>
      <c r="P66" s="40">
        <f t="shared" si="29"/>
        <v>7</v>
      </c>
      <c r="Q66" s="40">
        <f t="shared" si="29"/>
        <v>912040</v>
      </c>
      <c r="R66" s="40">
        <f t="shared" si="29"/>
        <v>293194</v>
      </c>
      <c r="S66" s="41">
        <f t="shared" si="29"/>
        <v>300820</v>
      </c>
      <c r="T66" s="40">
        <f t="shared" si="29"/>
        <v>594014</v>
      </c>
      <c r="U66" s="40">
        <f t="shared" si="29"/>
        <v>1286</v>
      </c>
      <c r="V66" s="42">
        <f t="shared" si="29"/>
        <v>595300</v>
      </c>
      <c r="W66" s="54">
        <f t="shared" si="26"/>
        <v>-34.72873996754529</v>
      </c>
    </row>
    <row r="67" spans="2:23" ht="13.5" thickTop="1">
      <c r="B67" s="4" t="s">
        <v>18</v>
      </c>
      <c r="C67" s="71">
        <f aca="true" t="shared" si="30" ref="C67:H68">+C13+C40</f>
        <v>1769</v>
      </c>
      <c r="D67" s="72">
        <f t="shared" si="30"/>
        <v>1765</v>
      </c>
      <c r="E67" s="81">
        <f t="shared" si="30"/>
        <v>3534</v>
      </c>
      <c r="F67" s="71">
        <f t="shared" si="30"/>
        <v>1573</v>
      </c>
      <c r="G67" s="72">
        <f t="shared" si="30"/>
        <v>1570</v>
      </c>
      <c r="H67" s="73">
        <f t="shared" si="30"/>
        <v>3143</v>
      </c>
      <c r="I67" s="32">
        <f t="shared" si="24"/>
        <v>-11.063950198075833</v>
      </c>
      <c r="L67" s="4" t="s">
        <v>18</v>
      </c>
      <c r="M67" s="29">
        <f aca="true" t="shared" si="31" ref="M67:V67">+M13+M40</f>
        <v>191709</v>
      </c>
      <c r="N67" s="36">
        <f t="shared" si="31"/>
        <v>178708</v>
      </c>
      <c r="O67" s="33">
        <f t="shared" si="31"/>
        <v>370417</v>
      </c>
      <c r="P67" s="34">
        <f t="shared" si="31"/>
        <v>4013</v>
      </c>
      <c r="Q67" s="35">
        <f t="shared" si="31"/>
        <v>374430</v>
      </c>
      <c r="R67" s="29">
        <f t="shared" si="31"/>
        <v>120059</v>
      </c>
      <c r="S67" s="36">
        <f t="shared" si="31"/>
        <v>107787</v>
      </c>
      <c r="T67" s="33">
        <f t="shared" si="31"/>
        <v>227846</v>
      </c>
      <c r="U67" s="34">
        <f t="shared" si="31"/>
        <v>17</v>
      </c>
      <c r="V67" s="31">
        <f t="shared" si="31"/>
        <v>227863</v>
      </c>
      <c r="W67" s="32">
        <f t="shared" si="26"/>
        <v>-39.14403226237214</v>
      </c>
    </row>
    <row r="68" spans="2:23" ht="12.75">
      <c r="B68" s="4" t="s">
        <v>19</v>
      </c>
      <c r="C68" s="71">
        <f t="shared" si="30"/>
        <v>1436</v>
      </c>
      <c r="D68" s="72">
        <f t="shared" si="30"/>
        <v>1433</v>
      </c>
      <c r="E68" s="81">
        <f t="shared" si="30"/>
        <v>2869</v>
      </c>
      <c r="F68" s="29">
        <f t="shared" si="30"/>
        <v>1326</v>
      </c>
      <c r="G68" s="30">
        <f t="shared" si="30"/>
        <v>1335</v>
      </c>
      <c r="H68" s="31">
        <f t="shared" si="30"/>
        <v>2661</v>
      </c>
      <c r="I68" s="32">
        <f t="shared" si="24"/>
        <v>-7.249912861624264</v>
      </c>
      <c r="L68" s="4" t="s">
        <v>19</v>
      </c>
      <c r="M68" s="29">
        <f aca="true" t="shared" si="32" ref="M68:V68">+M14+M41</f>
        <v>163828</v>
      </c>
      <c r="N68" s="36">
        <f t="shared" si="32"/>
        <v>160064</v>
      </c>
      <c r="O68" s="33">
        <f t="shared" si="32"/>
        <v>323892</v>
      </c>
      <c r="P68" s="34">
        <f t="shared" si="32"/>
        <v>4</v>
      </c>
      <c r="Q68" s="35">
        <f t="shared" si="32"/>
        <v>323896</v>
      </c>
      <c r="R68" s="29">
        <f t="shared" si="32"/>
        <v>107860</v>
      </c>
      <c r="S68" s="36">
        <f t="shared" si="32"/>
        <v>105088</v>
      </c>
      <c r="T68" s="33">
        <f t="shared" si="32"/>
        <v>212948</v>
      </c>
      <c r="U68" s="34">
        <f t="shared" si="32"/>
        <v>308</v>
      </c>
      <c r="V68" s="31">
        <f t="shared" si="32"/>
        <v>213256</v>
      </c>
      <c r="W68" s="32">
        <f t="shared" si="26"/>
        <v>-34.159112801640035</v>
      </c>
    </row>
    <row r="69" spans="2:23" ht="13.5" thickBot="1">
      <c r="B69" s="4" t="s">
        <v>20</v>
      </c>
      <c r="C69" s="91">
        <f>C15+C42</f>
        <v>1629</v>
      </c>
      <c r="D69" s="92">
        <f>D15+D42</f>
        <v>1634</v>
      </c>
      <c r="E69" s="93">
        <f>E15+E42</f>
        <v>3263</v>
      </c>
      <c r="F69" s="29">
        <f>+F15+F42</f>
        <v>1486</v>
      </c>
      <c r="G69" s="30">
        <f>+G15+G42</f>
        <v>1488</v>
      </c>
      <c r="H69" s="31">
        <f>+H15+H42</f>
        <v>2974</v>
      </c>
      <c r="I69" s="32">
        <f>IF(E69=0,0,((H69/E69)-1)*100)</f>
        <v>-8.856880171621206</v>
      </c>
      <c r="L69" s="4" t="s">
        <v>20</v>
      </c>
      <c r="M69" s="68">
        <f aca="true" t="shared" si="33" ref="M69:V69">+M15+M42</f>
        <v>179625</v>
      </c>
      <c r="N69" s="94">
        <f t="shared" si="33"/>
        <v>175865</v>
      </c>
      <c r="O69" s="33">
        <f t="shared" si="33"/>
        <v>355490</v>
      </c>
      <c r="P69" s="34">
        <f t="shared" si="33"/>
        <v>44</v>
      </c>
      <c r="Q69" s="35">
        <f t="shared" si="33"/>
        <v>355534</v>
      </c>
      <c r="R69" s="29">
        <f t="shared" si="33"/>
        <v>129000</v>
      </c>
      <c r="S69" s="36">
        <f t="shared" si="33"/>
        <v>125574</v>
      </c>
      <c r="T69" s="33">
        <f t="shared" si="33"/>
        <v>254574</v>
      </c>
      <c r="U69" s="34">
        <f t="shared" si="33"/>
        <v>2</v>
      </c>
      <c r="V69" s="31">
        <f t="shared" si="33"/>
        <v>254576</v>
      </c>
      <c r="W69" s="32">
        <f>IF(Q69=0,0,((V69/Q69)-1)*100)</f>
        <v>-28.39615901714041</v>
      </c>
    </row>
    <row r="70" spans="2:23" ht="14.25" thickBot="1" thickTop="1">
      <c r="B70" s="44" t="s">
        <v>21</v>
      </c>
      <c r="C70" s="45">
        <f aca="true" t="shared" si="34" ref="C70:H70">C69+C68+C67</f>
        <v>4834</v>
      </c>
      <c r="D70" s="45">
        <f t="shared" si="34"/>
        <v>4832</v>
      </c>
      <c r="E70" s="45">
        <f t="shared" si="34"/>
        <v>9666</v>
      </c>
      <c r="F70" s="45">
        <f t="shared" si="34"/>
        <v>4385</v>
      </c>
      <c r="G70" s="46">
        <f t="shared" si="34"/>
        <v>4393</v>
      </c>
      <c r="H70" s="45">
        <f t="shared" si="34"/>
        <v>8778</v>
      </c>
      <c r="I70" s="48">
        <f t="shared" si="24"/>
        <v>-9.186840471756675</v>
      </c>
      <c r="L70" s="44" t="s">
        <v>21</v>
      </c>
      <c r="M70" s="45">
        <f aca="true" t="shared" si="35" ref="M70:V70">M69+M68+M67</f>
        <v>535162</v>
      </c>
      <c r="N70" s="49">
        <f t="shared" si="35"/>
        <v>514637</v>
      </c>
      <c r="O70" s="49">
        <f t="shared" si="35"/>
        <v>1049799</v>
      </c>
      <c r="P70" s="47">
        <f t="shared" si="35"/>
        <v>4061</v>
      </c>
      <c r="Q70" s="49">
        <f t="shared" si="35"/>
        <v>1053860</v>
      </c>
      <c r="R70" s="45">
        <f t="shared" si="35"/>
        <v>356919</v>
      </c>
      <c r="S70" s="49">
        <f t="shared" si="35"/>
        <v>338449</v>
      </c>
      <c r="T70" s="49">
        <f t="shared" si="35"/>
        <v>695368</v>
      </c>
      <c r="U70" s="47">
        <f t="shared" si="35"/>
        <v>327</v>
      </c>
      <c r="V70" s="49">
        <f t="shared" si="35"/>
        <v>695695</v>
      </c>
      <c r="W70" s="211">
        <f t="shared" si="26"/>
        <v>-33.9860133224527</v>
      </c>
    </row>
    <row r="71" spans="2:23" ht="13.5" thickTop="1">
      <c r="B71" s="4" t="s">
        <v>22</v>
      </c>
      <c r="C71" s="71">
        <f aca="true" t="shared" si="36" ref="C71:H73">+C17+C44</f>
        <v>968</v>
      </c>
      <c r="D71" s="72">
        <f t="shared" si="36"/>
        <v>967</v>
      </c>
      <c r="E71" s="81">
        <f t="shared" si="36"/>
        <v>1935</v>
      </c>
      <c r="F71" s="29">
        <f t="shared" si="36"/>
        <v>1454</v>
      </c>
      <c r="G71" s="30">
        <f t="shared" si="36"/>
        <v>1454</v>
      </c>
      <c r="H71" s="31">
        <f t="shared" si="36"/>
        <v>2908</v>
      </c>
      <c r="I71" s="32">
        <f t="shared" si="24"/>
        <v>50.284237726098205</v>
      </c>
      <c r="L71" s="4" t="s">
        <v>22</v>
      </c>
      <c r="M71" s="29">
        <f aca="true" t="shared" si="37" ref="M71:V71">+M17+M44</f>
        <v>76127</v>
      </c>
      <c r="N71" s="36">
        <f t="shared" si="37"/>
        <v>75252</v>
      </c>
      <c r="O71" s="33">
        <f t="shared" si="37"/>
        <v>151379</v>
      </c>
      <c r="P71" s="34">
        <f t="shared" si="37"/>
        <v>131</v>
      </c>
      <c r="Q71" s="35">
        <f t="shared" si="37"/>
        <v>151510</v>
      </c>
      <c r="R71" s="95">
        <f t="shared" si="37"/>
        <v>130805</v>
      </c>
      <c r="S71" s="94">
        <f t="shared" si="37"/>
        <v>130220</v>
      </c>
      <c r="T71" s="33">
        <f t="shared" si="37"/>
        <v>261025</v>
      </c>
      <c r="U71" s="34">
        <f t="shared" si="37"/>
        <v>21</v>
      </c>
      <c r="V71" s="31">
        <f t="shared" si="37"/>
        <v>261046</v>
      </c>
      <c r="W71" s="32">
        <f t="shared" si="26"/>
        <v>72.29621807141442</v>
      </c>
    </row>
    <row r="72" spans="2:23" ht="12.75">
      <c r="B72" s="4" t="s">
        <v>23</v>
      </c>
      <c r="C72" s="71">
        <f t="shared" si="36"/>
        <v>962</v>
      </c>
      <c r="D72" s="72">
        <f t="shared" si="36"/>
        <v>962</v>
      </c>
      <c r="E72" s="81">
        <f t="shared" si="36"/>
        <v>1924</v>
      </c>
      <c r="F72" s="29">
        <f t="shared" si="36"/>
        <v>1279</v>
      </c>
      <c r="G72" s="30">
        <f t="shared" si="36"/>
        <v>1285</v>
      </c>
      <c r="H72" s="31">
        <f t="shared" si="36"/>
        <v>2564</v>
      </c>
      <c r="I72" s="32">
        <f>IF(E72=0,0,((H72/E72)-1)*100)</f>
        <v>33.264033264033266</v>
      </c>
      <c r="L72" s="4" t="s">
        <v>23</v>
      </c>
      <c r="M72" s="29">
        <f aca="true" t="shared" si="38" ref="M72:V72">+M18+M45</f>
        <v>68873</v>
      </c>
      <c r="N72" s="36">
        <f t="shared" si="38"/>
        <v>65970</v>
      </c>
      <c r="O72" s="33">
        <f t="shared" si="38"/>
        <v>134843</v>
      </c>
      <c r="P72" s="34">
        <f t="shared" si="38"/>
        <v>197</v>
      </c>
      <c r="Q72" s="35">
        <f t="shared" si="38"/>
        <v>135040</v>
      </c>
      <c r="R72" s="29">
        <f t="shared" si="38"/>
        <v>111465</v>
      </c>
      <c r="S72" s="94">
        <f t="shared" si="38"/>
        <v>110425</v>
      </c>
      <c r="T72" s="33">
        <f t="shared" si="38"/>
        <v>221890</v>
      </c>
      <c r="U72" s="34">
        <f t="shared" si="38"/>
        <v>6</v>
      </c>
      <c r="V72" s="31">
        <f t="shared" si="38"/>
        <v>221896</v>
      </c>
      <c r="W72" s="32">
        <f>IF(Q72=0,0,((V72/Q72)-1)*100)</f>
        <v>64.31872037914692</v>
      </c>
    </row>
    <row r="73" spans="2:23" ht="13.5" thickBot="1">
      <c r="B73" s="4" t="s">
        <v>24</v>
      </c>
      <c r="C73" s="71">
        <f t="shared" si="36"/>
        <v>910</v>
      </c>
      <c r="D73" s="72">
        <f t="shared" si="36"/>
        <v>907</v>
      </c>
      <c r="E73" s="81">
        <f t="shared" si="36"/>
        <v>1817</v>
      </c>
      <c r="F73" s="29">
        <f t="shared" si="36"/>
        <v>1450</v>
      </c>
      <c r="G73" s="30">
        <f t="shared" si="36"/>
        <v>1442</v>
      </c>
      <c r="H73" s="31">
        <f t="shared" si="36"/>
        <v>2892</v>
      </c>
      <c r="I73" s="32">
        <f>IF(E73=0,0,((H73/E73)-1)*100)</f>
        <v>59.16345624656025</v>
      </c>
      <c r="L73" s="4" t="s">
        <v>24</v>
      </c>
      <c r="M73" s="29">
        <f aca="true" t="shared" si="39" ref="M73:V73">+M19+M46</f>
        <v>54572</v>
      </c>
      <c r="N73" s="36">
        <f t="shared" si="39"/>
        <v>53116</v>
      </c>
      <c r="O73" s="33">
        <f t="shared" si="39"/>
        <v>107688</v>
      </c>
      <c r="P73" s="34">
        <f t="shared" si="39"/>
        <v>11</v>
      </c>
      <c r="Q73" s="35">
        <f t="shared" si="39"/>
        <v>107699</v>
      </c>
      <c r="R73" s="29">
        <f t="shared" si="39"/>
        <v>116213</v>
      </c>
      <c r="S73" s="36">
        <f t="shared" si="39"/>
        <v>114763</v>
      </c>
      <c r="T73" s="51">
        <f t="shared" si="39"/>
        <v>230976</v>
      </c>
      <c r="U73" s="52">
        <f t="shared" si="39"/>
        <v>215</v>
      </c>
      <c r="V73" s="31">
        <f t="shared" si="39"/>
        <v>231191</v>
      </c>
      <c r="W73" s="32">
        <f>IF(Q73=0,0,((V73/Q73)-1)*100)</f>
        <v>114.6640173074959</v>
      </c>
    </row>
    <row r="74" spans="2:23" ht="17.25" thickBot="1" thickTop="1">
      <c r="B74" s="44" t="s">
        <v>25</v>
      </c>
      <c r="C74" s="45">
        <f aca="true" t="shared" si="40" ref="C74:H74">+C71+C72+C73</f>
        <v>2840</v>
      </c>
      <c r="D74" s="46">
        <f t="shared" si="40"/>
        <v>2836</v>
      </c>
      <c r="E74" s="49">
        <f t="shared" si="40"/>
        <v>5676</v>
      </c>
      <c r="F74" s="40">
        <f t="shared" si="40"/>
        <v>4183</v>
      </c>
      <c r="G74" s="53">
        <f t="shared" si="40"/>
        <v>4181</v>
      </c>
      <c r="H74" s="53">
        <f t="shared" si="40"/>
        <v>8364</v>
      </c>
      <c r="I74" s="54">
        <f>IF(E74=0,0,((H74/E74)-1)*100)</f>
        <v>47.35729386892178</v>
      </c>
      <c r="J74" s="55"/>
      <c r="K74" s="56"/>
      <c r="L74" s="44" t="s">
        <v>25</v>
      </c>
      <c r="M74" s="45">
        <f aca="true" t="shared" si="41" ref="M74:V74">+M71+M72+M73</f>
        <v>199572</v>
      </c>
      <c r="N74" s="45">
        <f t="shared" si="41"/>
        <v>194338</v>
      </c>
      <c r="O74" s="47">
        <f t="shared" si="41"/>
        <v>393910</v>
      </c>
      <c r="P74" s="47">
        <f t="shared" si="41"/>
        <v>339</v>
      </c>
      <c r="Q74" s="47">
        <f t="shared" si="41"/>
        <v>394249</v>
      </c>
      <c r="R74" s="45">
        <f t="shared" si="41"/>
        <v>358483</v>
      </c>
      <c r="S74" s="45">
        <f t="shared" si="41"/>
        <v>355408</v>
      </c>
      <c r="T74" s="47">
        <f t="shared" si="41"/>
        <v>713891</v>
      </c>
      <c r="U74" s="47">
        <f t="shared" si="41"/>
        <v>242</v>
      </c>
      <c r="V74" s="47">
        <f t="shared" si="41"/>
        <v>714133</v>
      </c>
      <c r="W74" s="211">
        <f>IF(Q74=0,0,((V74/Q74)-1)*100)</f>
        <v>81.13755519988636</v>
      </c>
    </row>
    <row r="75" spans="2:23" ht="14.25" thickBot="1" thickTop="1">
      <c r="B75" s="4" t="s">
        <v>27</v>
      </c>
      <c r="C75" s="71">
        <f aca="true" t="shared" si="42" ref="C75:H75">+C21+C48</f>
        <v>1007</v>
      </c>
      <c r="D75" s="72">
        <f t="shared" si="42"/>
        <v>1004</v>
      </c>
      <c r="E75" s="89">
        <f t="shared" si="42"/>
        <v>2011</v>
      </c>
      <c r="F75" s="29">
        <f t="shared" si="42"/>
        <v>1433</v>
      </c>
      <c r="G75" s="30">
        <f t="shared" si="42"/>
        <v>1433</v>
      </c>
      <c r="H75" s="31">
        <f t="shared" si="42"/>
        <v>2866</v>
      </c>
      <c r="I75" s="32">
        <f t="shared" si="24"/>
        <v>42.516161113873686</v>
      </c>
      <c r="L75" s="4" t="s">
        <v>27</v>
      </c>
      <c r="M75" s="29">
        <f aca="true" t="shared" si="43" ref="M75:V75">+M21+M48</f>
        <v>64993</v>
      </c>
      <c r="N75" s="36">
        <f t="shared" si="43"/>
        <v>63769</v>
      </c>
      <c r="O75" s="33">
        <f t="shared" si="43"/>
        <v>128762</v>
      </c>
      <c r="P75" s="34">
        <f t="shared" si="43"/>
        <v>345</v>
      </c>
      <c r="Q75" s="35">
        <f t="shared" si="43"/>
        <v>129107</v>
      </c>
      <c r="R75" s="29">
        <f t="shared" si="43"/>
        <v>126504</v>
      </c>
      <c r="S75" s="36">
        <f t="shared" si="43"/>
        <v>127653</v>
      </c>
      <c r="T75" s="51">
        <f t="shared" si="43"/>
        <v>254157</v>
      </c>
      <c r="U75" s="59">
        <f t="shared" si="43"/>
        <v>299</v>
      </c>
      <c r="V75" s="31">
        <f t="shared" si="43"/>
        <v>254456</v>
      </c>
      <c r="W75" s="32">
        <f t="shared" si="26"/>
        <v>97.08923606001223</v>
      </c>
    </row>
    <row r="76" spans="2:23" ht="14.25" thickBot="1" thickTop="1">
      <c r="B76" s="39" t="s">
        <v>69</v>
      </c>
      <c r="C76" s="76">
        <f aca="true" t="shared" si="44" ref="C76:H76">+C70+C74+C75</f>
        <v>8681</v>
      </c>
      <c r="D76" s="77">
        <f t="shared" si="44"/>
        <v>8672</v>
      </c>
      <c r="E76" s="78">
        <f t="shared" si="44"/>
        <v>17353</v>
      </c>
      <c r="F76" s="76">
        <f t="shared" si="44"/>
        <v>10001</v>
      </c>
      <c r="G76" s="77">
        <f t="shared" si="44"/>
        <v>10007</v>
      </c>
      <c r="H76" s="78">
        <f t="shared" si="44"/>
        <v>20008</v>
      </c>
      <c r="I76" s="290">
        <f>IF(E76=0,0,((H76/E76)-1)*100)</f>
        <v>15.299948135769025</v>
      </c>
      <c r="L76" s="39" t="s">
        <v>69</v>
      </c>
      <c r="M76" s="40">
        <f aca="true" t="shared" si="45" ref="M76:V76">+M70+M74+M75</f>
        <v>799727</v>
      </c>
      <c r="N76" s="41">
        <f t="shared" si="45"/>
        <v>772744</v>
      </c>
      <c r="O76" s="40">
        <f t="shared" si="45"/>
        <v>1572471</v>
      </c>
      <c r="P76" s="40">
        <f t="shared" si="45"/>
        <v>4745</v>
      </c>
      <c r="Q76" s="40">
        <f t="shared" si="45"/>
        <v>1577216</v>
      </c>
      <c r="R76" s="40">
        <f t="shared" si="45"/>
        <v>841906</v>
      </c>
      <c r="S76" s="41">
        <f t="shared" si="45"/>
        <v>821510</v>
      </c>
      <c r="T76" s="40">
        <f t="shared" si="45"/>
        <v>1663416</v>
      </c>
      <c r="U76" s="40">
        <f t="shared" si="45"/>
        <v>868</v>
      </c>
      <c r="V76" s="42">
        <f t="shared" si="45"/>
        <v>1664284</v>
      </c>
      <c r="W76" s="54">
        <f>IF(Q76=0,0,((V76/Q76)-1)*100)</f>
        <v>5.520359925336793</v>
      </c>
    </row>
    <row r="77" spans="2:23" ht="14.25" thickBot="1" thickTop="1">
      <c r="B77" s="39" t="s">
        <v>70</v>
      </c>
      <c r="C77" s="76">
        <f aca="true" t="shared" si="46" ref="C77:H77">+C66+C70+C74+C75</f>
        <v>13104</v>
      </c>
      <c r="D77" s="77">
        <f t="shared" si="46"/>
        <v>13090</v>
      </c>
      <c r="E77" s="78">
        <f t="shared" si="46"/>
        <v>26194</v>
      </c>
      <c r="F77" s="76">
        <f t="shared" si="46"/>
        <v>13961</v>
      </c>
      <c r="G77" s="77">
        <f t="shared" si="46"/>
        <v>13958</v>
      </c>
      <c r="H77" s="78">
        <f t="shared" si="46"/>
        <v>27919</v>
      </c>
      <c r="I77" s="290">
        <f>IF(E77=0,0,((H77/E77)-1)*100)</f>
        <v>6.585477590287847</v>
      </c>
      <c r="L77" s="39" t="s">
        <v>70</v>
      </c>
      <c r="M77" s="40">
        <f aca="true" t="shared" si="47" ref="M77:V77">+M66+M70+M74+M75</f>
        <v>1245832</v>
      </c>
      <c r="N77" s="41">
        <f t="shared" si="47"/>
        <v>1238672</v>
      </c>
      <c r="O77" s="40">
        <f t="shared" si="47"/>
        <v>2484504</v>
      </c>
      <c r="P77" s="40">
        <f t="shared" si="47"/>
        <v>4752</v>
      </c>
      <c r="Q77" s="40">
        <f t="shared" si="47"/>
        <v>2489256</v>
      </c>
      <c r="R77" s="40">
        <f t="shared" si="47"/>
        <v>1135100</v>
      </c>
      <c r="S77" s="41">
        <f t="shared" si="47"/>
        <v>1122330</v>
      </c>
      <c r="T77" s="40">
        <f t="shared" si="47"/>
        <v>2257430</v>
      </c>
      <c r="U77" s="40">
        <f t="shared" si="47"/>
        <v>2154</v>
      </c>
      <c r="V77" s="42">
        <f t="shared" si="47"/>
        <v>2259584</v>
      </c>
      <c r="W77" s="54">
        <f>IF(Q77=0,0,((V77/Q77)-1)*100)</f>
        <v>-9.22653194368116</v>
      </c>
    </row>
    <row r="78" spans="2:23" ht="13.5" thickTop="1">
      <c r="B78" s="4" t="s">
        <v>28</v>
      </c>
      <c r="C78" s="71">
        <f aca="true" t="shared" si="48" ref="C78:E79">+C24+C51</f>
        <v>1249</v>
      </c>
      <c r="D78" s="72">
        <f t="shared" si="48"/>
        <v>1256</v>
      </c>
      <c r="E78" s="81">
        <f t="shared" si="48"/>
        <v>2505</v>
      </c>
      <c r="F78" s="29"/>
      <c r="G78" s="30"/>
      <c r="H78" s="31"/>
      <c r="I78" s="32"/>
      <c r="L78" s="4" t="s">
        <v>28</v>
      </c>
      <c r="M78" s="29">
        <f>+M24+M51</f>
        <v>75599</v>
      </c>
      <c r="N78" s="36">
        <f>+N24+N51</f>
        <v>71921</v>
      </c>
      <c r="O78" s="33">
        <f>+O24+O51</f>
        <v>147520</v>
      </c>
      <c r="P78" s="34">
        <f>+P24+P51</f>
        <v>1525</v>
      </c>
      <c r="Q78" s="35">
        <f>+Q24+Q51</f>
        <v>149045</v>
      </c>
      <c r="R78" s="29"/>
      <c r="S78" s="36"/>
      <c r="T78" s="33"/>
      <c r="U78" s="34"/>
      <c r="V78" s="31"/>
      <c r="W78" s="32"/>
    </row>
    <row r="79" spans="2:23" ht="13.5" thickBot="1">
      <c r="B79" s="4" t="s">
        <v>29</v>
      </c>
      <c r="C79" s="71">
        <f t="shared" si="48"/>
        <v>1207</v>
      </c>
      <c r="D79" s="72">
        <f t="shared" si="48"/>
        <v>1204</v>
      </c>
      <c r="E79" s="81">
        <f t="shared" si="48"/>
        <v>2411</v>
      </c>
      <c r="F79" s="29"/>
      <c r="G79" s="30"/>
      <c r="H79" s="31"/>
      <c r="I79" s="32"/>
      <c r="L79" s="4" t="s">
        <v>29</v>
      </c>
      <c r="M79" s="29">
        <f>+M25+M52</f>
        <v>72879</v>
      </c>
      <c r="N79" s="36">
        <f>+N25+N52</f>
        <v>72053</v>
      </c>
      <c r="O79" s="33">
        <f>+O25+O52</f>
        <v>144932</v>
      </c>
      <c r="P79" s="34">
        <f>+P25+P52</f>
        <v>504</v>
      </c>
      <c r="Q79" s="35">
        <f>+Q25+Q52</f>
        <v>145436</v>
      </c>
      <c r="R79" s="29"/>
      <c r="S79" s="36"/>
      <c r="T79" s="33"/>
      <c r="U79" s="34"/>
      <c r="V79" s="31"/>
      <c r="W79" s="32"/>
    </row>
    <row r="80" spans="2:23" ht="14.25" thickBot="1" thickTop="1">
      <c r="B80" s="39" t="s">
        <v>30</v>
      </c>
      <c r="C80" s="40">
        <f>+C75+C78+C79</f>
        <v>3463</v>
      </c>
      <c r="D80" s="41">
        <f>+D75+D78+D79</f>
        <v>3464</v>
      </c>
      <c r="E80" s="40">
        <f>+E75+E78+E79</f>
        <v>6927</v>
      </c>
      <c r="F80" s="40"/>
      <c r="G80" s="41"/>
      <c r="H80" s="40"/>
      <c r="I80" s="54"/>
      <c r="L80" s="39" t="s">
        <v>30</v>
      </c>
      <c r="M80" s="40">
        <f>+M75+M78+M79</f>
        <v>213471</v>
      </c>
      <c r="N80" s="41">
        <f>+N75+N78+N79</f>
        <v>207743</v>
      </c>
      <c r="O80" s="40">
        <f>+O75+O78+O79</f>
        <v>421214</v>
      </c>
      <c r="P80" s="40">
        <f>+P75+P78+P79</f>
        <v>2374</v>
      </c>
      <c r="Q80" s="40">
        <f>+Q75+Q78+Q79</f>
        <v>423588</v>
      </c>
      <c r="R80" s="40"/>
      <c r="S80" s="41"/>
      <c r="T80" s="40"/>
      <c r="U80" s="40"/>
      <c r="V80" s="40"/>
      <c r="W80" s="54"/>
    </row>
    <row r="81" spans="2:23" ht="14.25" thickBot="1" thickTop="1">
      <c r="B81" s="39" t="s">
        <v>9</v>
      </c>
      <c r="C81" s="40">
        <f>C70+C74+C80+C66</f>
        <v>15560</v>
      </c>
      <c r="D81" s="41">
        <f>D70+D74+D80+D66</f>
        <v>15550</v>
      </c>
      <c r="E81" s="40">
        <f>E70+E74+E80+E66</f>
        <v>31110</v>
      </c>
      <c r="F81" s="40"/>
      <c r="G81" s="41"/>
      <c r="H81" s="40"/>
      <c r="I81" s="54"/>
      <c r="L81" s="39" t="s">
        <v>9</v>
      </c>
      <c r="M81" s="40">
        <f>M70+M74+M80+M66</f>
        <v>1394310</v>
      </c>
      <c r="N81" s="41">
        <f>N70+N74+N80+N66</f>
        <v>1382646</v>
      </c>
      <c r="O81" s="40">
        <f>O70+O74+O80+O66</f>
        <v>2776956</v>
      </c>
      <c r="P81" s="40">
        <f>P70+P74+P80+P66</f>
        <v>6781</v>
      </c>
      <c r="Q81" s="40">
        <f>Q70+Q74+Q80+Q66</f>
        <v>2783737</v>
      </c>
      <c r="R81" s="40"/>
      <c r="S81" s="41"/>
      <c r="T81" s="40"/>
      <c r="U81" s="40"/>
      <c r="V81" s="40"/>
      <c r="W81" s="54"/>
    </row>
    <row r="82" spans="2:12" ht="13.5" thickTop="1">
      <c r="B82" s="63" t="s">
        <v>65</v>
      </c>
      <c r="L82" s="63" t="s">
        <v>65</v>
      </c>
    </row>
    <row r="83" spans="12:23" ht="12.75">
      <c r="L83" s="348" t="s">
        <v>41</v>
      </c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</row>
    <row r="84" spans="12:23" ht="15.75">
      <c r="L84" s="349" t="s">
        <v>42</v>
      </c>
      <c r="M84" s="349"/>
      <c r="N84" s="349"/>
      <c r="O84" s="349"/>
      <c r="P84" s="349"/>
      <c r="Q84" s="349"/>
      <c r="R84" s="349"/>
      <c r="S84" s="349"/>
      <c r="T84" s="349"/>
      <c r="U84" s="349"/>
      <c r="V84" s="349"/>
      <c r="W84" s="349"/>
    </row>
    <row r="85" ht="13.5" thickBot="1">
      <c r="W85" s="272" t="s">
        <v>43</v>
      </c>
    </row>
    <row r="86" spans="12:23" ht="17.25" thickBot="1" thickTop="1">
      <c r="L86" s="3"/>
      <c r="M86" s="350" t="s">
        <v>67</v>
      </c>
      <c r="N86" s="351"/>
      <c r="O86" s="351"/>
      <c r="P86" s="351"/>
      <c r="Q86" s="352"/>
      <c r="R86" s="353" t="s">
        <v>68</v>
      </c>
      <c r="S86" s="354"/>
      <c r="T86" s="354"/>
      <c r="U86" s="354"/>
      <c r="V86" s="355"/>
      <c r="W86" s="269" t="s">
        <v>4</v>
      </c>
    </row>
    <row r="87" spans="12:23" ht="13.5" thickTop="1">
      <c r="L87" s="4" t="s">
        <v>5</v>
      </c>
      <c r="M87" s="5"/>
      <c r="N87" s="8"/>
      <c r="O87" s="9"/>
      <c r="P87" s="10"/>
      <c r="Q87" s="11"/>
      <c r="R87" s="5"/>
      <c r="S87" s="8"/>
      <c r="T87" s="9"/>
      <c r="U87" s="10"/>
      <c r="V87" s="11"/>
      <c r="W87" s="270" t="s">
        <v>6</v>
      </c>
    </row>
    <row r="88" spans="12:23" ht="13.5" thickBot="1">
      <c r="L88" s="12"/>
      <c r="M88" s="15" t="s">
        <v>44</v>
      </c>
      <c r="N88" s="16" t="s">
        <v>45</v>
      </c>
      <c r="O88" s="17" t="s">
        <v>46</v>
      </c>
      <c r="P88" s="18" t="s">
        <v>13</v>
      </c>
      <c r="Q88" s="19" t="s">
        <v>9</v>
      </c>
      <c r="R88" s="15" t="s">
        <v>44</v>
      </c>
      <c r="S88" s="16" t="s">
        <v>45</v>
      </c>
      <c r="T88" s="17" t="s">
        <v>46</v>
      </c>
      <c r="U88" s="18" t="s">
        <v>13</v>
      </c>
      <c r="V88" s="19" t="s">
        <v>9</v>
      </c>
      <c r="W88" s="271"/>
    </row>
    <row r="89" spans="12:23" ht="4.5" customHeight="1" thickTop="1">
      <c r="L89" s="4"/>
      <c r="M89" s="23"/>
      <c r="N89" s="24"/>
      <c r="O89" s="25"/>
      <c r="P89" s="26"/>
      <c r="Q89" s="27"/>
      <c r="R89" s="23"/>
      <c r="S89" s="24"/>
      <c r="T89" s="25"/>
      <c r="U89" s="26"/>
      <c r="V89" s="28"/>
      <c r="W89" s="230"/>
    </row>
    <row r="90" spans="1:23" ht="12.75">
      <c r="A90" s="70"/>
      <c r="B90" s="70"/>
      <c r="C90" s="70"/>
      <c r="D90" s="70"/>
      <c r="E90" s="70"/>
      <c r="F90" s="70"/>
      <c r="G90" s="70"/>
      <c r="H90" s="70"/>
      <c r="I90" s="277"/>
      <c r="J90" s="70"/>
      <c r="L90" s="4" t="s">
        <v>14</v>
      </c>
      <c r="M90" s="29">
        <v>0</v>
      </c>
      <c r="N90" s="36">
        <v>0</v>
      </c>
      <c r="O90" s="33">
        <f>M90+N90</f>
        <v>0</v>
      </c>
      <c r="P90" s="34">
        <v>0</v>
      </c>
      <c r="Q90" s="35">
        <f>O90+P90</f>
        <v>0</v>
      </c>
      <c r="R90" s="29">
        <v>0</v>
      </c>
      <c r="S90" s="36">
        <v>0</v>
      </c>
      <c r="T90" s="33">
        <f>R90+S90</f>
        <v>0</v>
      </c>
      <c r="U90" s="34">
        <v>15</v>
      </c>
      <c r="V90" s="31">
        <f>+U90+T90</f>
        <v>15</v>
      </c>
      <c r="W90" s="32">
        <f aca="true" t="shared" si="49" ref="W90:W104">IF(Q90=0,0,((V90/Q90)-1)*100)</f>
        <v>0</v>
      </c>
    </row>
    <row r="91" spans="1:23" ht="12.75">
      <c r="A91" s="70"/>
      <c r="B91" s="70"/>
      <c r="C91" s="70"/>
      <c r="D91" s="70"/>
      <c r="E91" s="70"/>
      <c r="F91" s="70"/>
      <c r="G91" s="70"/>
      <c r="H91" s="70"/>
      <c r="I91" s="277"/>
      <c r="J91" s="70"/>
      <c r="L91" s="4" t="s">
        <v>15</v>
      </c>
      <c r="M91" s="29">
        <v>32</v>
      </c>
      <c r="N91" s="36">
        <v>8</v>
      </c>
      <c r="O91" s="33">
        <f>M91+N91</f>
        <v>40</v>
      </c>
      <c r="P91" s="34">
        <v>0</v>
      </c>
      <c r="Q91" s="35">
        <f>P91+O91</f>
        <v>40</v>
      </c>
      <c r="R91" s="29">
        <v>0</v>
      </c>
      <c r="S91" s="36">
        <v>0</v>
      </c>
      <c r="T91" s="33">
        <f>R91+S91</f>
        <v>0</v>
      </c>
      <c r="U91" s="34">
        <v>0</v>
      </c>
      <c r="V91" s="31">
        <f>+U91+T91</f>
        <v>0</v>
      </c>
      <c r="W91" s="32">
        <f t="shared" si="49"/>
        <v>-100</v>
      </c>
    </row>
    <row r="92" spans="1:23" ht="13.5" thickBot="1">
      <c r="A92" s="70"/>
      <c r="B92" s="70"/>
      <c r="C92" s="70"/>
      <c r="D92" s="70"/>
      <c r="E92" s="70"/>
      <c r="F92" s="70"/>
      <c r="G92" s="70"/>
      <c r="H92" s="70"/>
      <c r="I92" s="277"/>
      <c r="J92" s="70"/>
      <c r="L92" s="12" t="s">
        <v>16</v>
      </c>
      <c r="M92" s="29">
        <v>0</v>
      </c>
      <c r="N92" s="36">
        <v>0</v>
      </c>
      <c r="O92" s="33">
        <f>M92+N92</f>
        <v>0</v>
      </c>
      <c r="P92" s="34">
        <v>0</v>
      </c>
      <c r="Q92" s="35">
        <f>O92+P92</f>
        <v>0</v>
      </c>
      <c r="R92" s="29">
        <v>36</v>
      </c>
      <c r="S92" s="36">
        <v>0</v>
      </c>
      <c r="T92" s="33">
        <f>R92+S92</f>
        <v>36</v>
      </c>
      <c r="U92" s="34">
        <v>0</v>
      </c>
      <c r="V92" s="31">
        <f>+U92+T92</f>
        <v>36</v>
      </c>
      <c r="W92" s="32">
        <f t="shared" si="49"/>
        <v>0</v>
      </c>
    </row>
    <row r="93" spans="1:23" ht="14.25" thickBot="1" thickTop="1">
      <c r="A93" s="70"/>
      <c r="B93" s="70"/>
      <c r="C93" s="70"/>
      <c r="D93" s="70"/>
      <c r="E93" s="70"/>
      <c r="F93" s="70"/>
      <c r="G93" s="70"/>
      <c r="H93" s="70"/>
      <c r="I93" s="277"/>
      <c r="J93" s="70"/>
      <c r="L93" s="39" t="s">
        <v>17</v>
      </c>
      <c r="M93" s="40">
        <f aca="true" t="shared" si="50" ref="M93:V93">+M90+M91+M92</f>
        <v>32</v>
      </c>
      <c r="N93" s="41">
        <f t="shared" si="50"/>
        <v>8</v>
      </c>
      <c r="O93" s="40">
        <f t="shared" si="50"/>
        <v>40</v>
      </c>
      <c r="P93" s="40">
        <f t="shared" si="50"/>
        <v>0</v>
      </c>
      <c r="Q93" s="40">
        <f t="shared" si="50"/>
        <v>40</v>
      </c>
      <c r="R93" s="40">
        <f t="shared" si="50"/>
        <v>36</v>
      </c>
      <c r="S93" s="41">
        <f t="shared" si="50"/>
        <v>0</v>
      </c>
      <c r="T93" s="40">
        <f t="shared" si="50"/>
        <v>36</v>
      </c>
      <c r="U93" s="40">
        <f t="shared" si="50"/>
        <v>15</v>
      </c>
      <c r="V93" s="42">
        <f t="shared" si="50"/>
        <v>51</v>
      </c>
      <c r="W93" s="54">
        <f t="shared" si="49"/>
        <v>27.499999999999993</v>
      </c>
    </row>
    <row r="94" spans="1:23" ht="13.5" thickTop="1">
      <c r="A94" s="70"/>
      <c r="B94" s="70"/>
      <c r="C94" s="70"/>
      <c r="D94" s="70"/>
      <c r="E94" s="70"/>
      <c r="F94" s="70"/>
      <c r="G94" s="70"/>
      <c r="H94" s="70"/>
      <c r="I94" s="277"/>
      <c r="J94" s="70"/>
      <c r="L94" s="4" t="s">
        <v>18</v>
      </c>
      <c r="M94" s="29">
        <v>0</v>
      </c>
      <c r="N94" s="36">
        <v>0</v>
      </c>
      <c r="O94" s="33">
        <f>M94+N94</f>
        <v>0</v>
      </c>
      <c r="P94" s="34">
        <v>57</v>
      </c>
      <c r="Q94" s="35">
        <f>P94+O94</f>
        <v>57</v>
      </c>
      <c r="R94" s="29">
        <v>0</v>
      </c>
      <c r="S94" s="36">
        <v>0</v>
      </c>
      <c r="T94" s="33">
        <f>R94+S94</f>
        <v>0</v>
      </c>
      <c r="U94" s="34">
        <v>0</v>
      </c>
      <c r="V94" s="31">
        <f>+U94+T94</f>
        <v>0</v>
      </c>
      <c r="W94" s="32">
        <f t="shared" si="49"/>
        <v>-100</v>
      </c>
    </row>
    <row r="95" spans="1:23" ht="12.75">
      <c r="A95" s="70"/>
      <c r="B95" s="70"/>
      <c r="C95" s="70"/>
      <c r="D95" s="70"/>
      <c r="E95" s="70"/>
      <c r="F95" s="70"/>
      <c r="G95" s="70"/>
      <c r="H95" s="70"/>
      <c r="I95" s="277"/>
      <c r="J95" s="70"/>
      <c r="L95" s="4" t="s">
        <v>19</v>
      </c>
      <c r="M95" s="29">
        <v>0</v>
      </c>
      <c r="N95" s="36">
        <v>0</v>
      </c>
      <c r="O95" s="33">
        <f>M95+N95</f>
        <v>0</v>
      </c>
      <c r="P95" s="34">
        <v>0</v>
      </c>
      <c r="Q95" s="35">
        <f>P95+O95</f>
        <v>0</v>
      </c>
      <c r="R95" s="29">
        <v>0</v>
      </c>
      <c r="S95" s="36">
        <v>0</v>
      </c>
      <c r="T95" s="33">
        <f>R95+S95</f>
        <v>0</v>
      </c>
      <c r="U95" s="34">
        <v>0</v>
      </c>
      <c r="V95" s="31">
        <f>+U95+T95</f>
        <v>0</v>
      </c>
      <c r="W95" s="32">
        <f t="shared" si="49"/>
        <v>0</v>
      </c>
    </row>
    <row r="96" spans="1:23" ht="13.5" thickBot="1">
      <c r="A96" s="70"/>
      <c r="B96" s="70"/>
      <c r="C96" s="70"/>
      <c r="D96" s="70"/>
      <c r="E96" s="70"/>
      <c r="F96" s="70"/>
      <c r="G96" s="70"/>
      <c r="H96" s="70"/>
      <c r="I96" s="277"/>
      <c r="J96" s="70"/>
      <c r="L96" s="4" t="s">
        <v>20</v>
      </c>
      <c r="M96" s="29">
        <v>0</v>
      </c>
      <c r="N96" s="36">
        <v>0</v>
      </c>
      <c r="O96" s="33">
        <f>M96+N96</f>
        <v>0</v>
      </c>
      <c r="P96" s="34">
        <v>0</v>
      </c>
      <c r="Q96" s="35">
        <f>P96+O96</f>
        <v>0</v>
      </c>
      <c r="R96" s="29">
        <v>0</v>
      </c>
      <c r="S96" s="36">
        <v>0</v>
      </c>
      <c r="T96" s="33">
        <f>R96+S96</f>
        <v>0</v>
      </c>
      <c r="U96" s="34">
        <v>0</v>
      </c>
      <c r="V96" s="31">
        <f>+U96+T96</f>
        <v>0</v>
      </c>
      <c r="W96" s="32">
        <f t="shared" si="49"/>
        <v>0</v>
      </c>
    </row>
    <row r="97" spans="1:26" ht="14.25" thickBot="1" thickTop="1">
      <c r="A97" s="70"/>
      <c r="B97" s="70"/>
      <c r="C97" s="70"/>
      <c r="D97" s="70"/>
      <c r="E97" s="70"/>
      <c r="F97" s="70"/>
      <c r="G97" s="70"/>
      <c r="H97" s="70"/>
      <c r="I97" s="277"/>
      <c r="J97" s="70"/>
      <c r="L97" s="44" t="s">
        <v>21</v>
      </c>
      <c r="M97" s="45">
        <f aca="true" t="shared" si="51" ref="M97:V97">M96+M95+M94</f>
        <v>0</v>
      </c>
      <c r="N97" s="46">
        <f t="shared" si="51"/>
        <v>0</v>
      </c>
      <c r="O97" s="49">
        <f t="shared" si="51"/>
        <v>0</v>
      </c>
      <c r="P97" s="47">
        <f t="shared" si="51"/>
        <v>57</v>
      </c>
      <c r="Q97" s="49">
        <f t="shared" si="51"/>
        <v>57</v>
      </c>
      <c r="R97" s="45">
        <f t="shared" si="51"/>
        <v>0</v>
      </c>
      <c r="S97" s="46">
        <f t="shared" si="51"/>
        <v>0</v>
      </c>
      <c r="T97" s="49">
        <f t="shared" si="51"/>
        <v>0</v>
      </c>
      <c r="U97" s="47">
        <f t="shared" si="51"/>
        <v>0</v>
      </c>
      <c r="V97" s="47">
        <f t="shared" si="51"/>
        <v>0</v>
      </c>
      <c r="W97" s="211">
        <f t="shared" si="49"/>
        <v>-100</v>
      </c>
      <c r="Y97" s="101"/>
      <c r="Z97" s="101"/>
    </row>
    <row r="98" spans="1:23" ht="13.5" thickTop="1">
      <c r="A98" s="70"/>
      <c r="B98" s="70"/>
      <c r="C98" s="70"/>
      <c r="D98" s="70"/>
      <c r="E98" s="70"/>
      <c r="F98" s="70"/>
      <c r="G98" s="70"/>
      <c r="H98" s="70"/>
      <c r="I98" s="277"/>
      <c r="J98" s="70"/>
      <c r="L98" s="4" t="s">
        <v>22</v>
      </c>
      <c r="M98" s="29">
        <v>0</v>
      </c>
      <c r="N98" s="36">
        <v>0</v>
      </c>
      <c r="O98" s="33">
        <f>M98+N98</f>
        <v>0</v>
      </c>
      <c r="P98" s="34">
        <v>0</v>
      </c>
      <c r="Q98" s="35">
        <f>P98+O98</f>
        <v>0</v>
      </c>
      <c r="R98" s="29">
        <v>0</v>
      </c>
      <c r="S98" s="36">
        <v>0</v>
      </c>
      <c r="T98" s="33">
        <f>R98+S98</f>
        <v>0</v>
      </c>
      <c r="U98" s="34">
        <v>0</v>
      </c>
      <c r="V98" s="31">
        <f>+U98+T98</f>
        <v>0</v>
      </c>
      <c r="W98" s="32">
        <f t="shared" si="49"/>
        <v>0</v>
      </c>
    </row>
    <row r="99" spans="1:23" ht="12.75">
      <c r="A99" s="70"/>
      <c r="B99" s="70"/>
      <c r="C99" s="70"/>
      <c r="D99" s="70"/>
      <c r="E99" s="70"/>
      <c r="F99" s="70"/>
      <c r="G99" s="70"/>
      <c r="H99" s="70"/>
      <c r="I99" s="277"/>
      <c r="J99" s="70"/>
      <c r="L99" s="4" t="s">
        <v>23</v>
      </c>
      <c r="M99" s="29">
        <v>0</v>
      </c>
      <c r="N99" s="36">
        <v>0</v>
      </c>
      <c r="O99" s="33">
        <f>M99+N99</f>
        <v>0</v>
      </c>
      <c r="P99" s="34">
        <v>0</v>
      </c>
      <c r="Q99" s="35">
        <f>P99+O99</f>
        <v>0</v>
      </c>
      <c r="R99" s="29">
        <v>0</v>
      </c>
      <c r="S99" s="36">
        <v>0</v>
      </c>
      <c r="T99" s="33">
        <f>R99+S99</f>
        <v>0</v>
      </c>
      <c r="U99" s="34">
        <v>0</v>
      </c>
      <c r="V99" s="31">
        <f>T99+U99</f>
        <v>0</v>
      </c>
      <c r="W99" s="32">
        <f t="shared" si="49"/>
        <v>0</v>
      </c>
    </row>
    <row r="100" spans="1:23" ht="13.5" thickBot="1">
      <c r="A100" s="70"/>
      <c r="B100" s="70"/>
      <c r="C100" s="70"/>
      <c r="D100" s="70"/>
      <c r="E100" s="70"/>
      <c r="F100" s="70"/>
      <c r="G100" s="70"/>
      <c r="H100" s="70"/>
      <c r="I100" s="277"/>
      <c r="J100" s="70"/>
      <c r="L100" s="4" t="s">
        <v>24</v>
      </c>
      <c r="M100" s="29">
        <v>0</v>
      </c>
      <c r="N100" s="36">
        <v>0</v>
      </c>
      <c r="O100" s="51">
        <f>M100+N100</f>
        <v>0</v>
      </c>
      <c r="P100" s="52">
        <v>0</v>
      </c>
      <c r="Q100" s="35">
        <f>P100+O100</f>
        <v>0</v>
      </c>
      <c r="R100" s="29">
        <v>0</v>
      </c>
      <c r="S100" s="36">
        <v>0</v>
      </c>
      <c r="T100" s="51">
        <f>R100+S100</f>
        <v>0</v>
      </c>
      <c r="U100" s="52">
        <v>0</v>
      </c>
      <c r="V100" s="31">
        <f>T100+U100</f>
        <v>0</v>
      </c>
      <c r="W100" s="32">
        <f t="shared" si="49"/>
        <v>0</v>
      </c>
    </row>
    <row r="101" spans="1:23" ht="14.25" thickBot="1" thickTop="1">
      <c r="A101" s="70"/>
      <c r="B101" s="70"/>
      <c r="C101" s="70"/>
      <c r="D101" s="70"/>
      <c r="E101" s="70"/>
      <c r="F101" s="70"/>
      <c r="G101" s="70"/>
      <c r="H101" s="70"/>
      <c r="I101" s="277"/>
      <c r="J101" s="70"/>
      <c r="L101" s="44" t="s">
        <v>25</v>
      </c>
      <c r="M101" s="45">
        <f aca="true" t="shared" si="52" ref="M101:V101">+M98+M99+M100</f>
        <v>0</v>
      </c>
      <c r="N101" s="45">
        <f t="shared" si="52"/>
        <v>0</v>
      </c>
      <c r="O101" s="47">
        <f t="shared" si="52"/>
        <v>0</v>
      </c>
      <c r="P101" s="47">
        <f t="shared" si="52"/>
        <v>0</v>
      </c>
      <c r="Q101" s="47">
        <f t="shared" si="52"/>
        <v>0</v>
      </c>
      <c r="R101" s="45">
        <f t="shared" si="52"/>
        <v>0</v>
      </c>
      <c r="S101" s="45">
        <f t="shared" si="52"/>
        <v>0</v>
      </c>
      <c r="T101" s="47">
        <f t="shared" si="52"/>
        <v>0</v>
      </c>
      <c r="U101" s="47">
        <f t="shared" si="52"/>
        <v>0</v>
      </c>
      <c r="V101" s="47">
        <f t="shared" si="52"/>
        <v>0</v>
      </c>
      <c r="W101" s="211">
        <f t="shared" si="49"/>
        <v>0</v>
      </c>
    </row>
    <row r="102" spans="1:23" ht="14.25" thickBot="1" thickTop="1">
      <c r="A102" s="70"/>
      <c r="B102" s="70"/>
      <c r="C102" s="70"/>
      <c r="D102" s="70"/>
      <c r="E102" s="70"/>
      <c r="F102" s="70"/>
      <c r="G102" s="70"/>
      <c r="H102" s="70"/>
      <c r="I102" s="277"/>
      <c r="J102" s="70"/>
      <c r="L102" s="4" t="s">
        <v>27</v>
      </c>
      <c r="M102" s="29">
        <v>0</v>
      </c>
      <c r="N102" s="36">
        <v>0</v>
      </c>
      <c r="O102" s="51">
        <f>M102+N102</f>
        <v>0</v>
      </c>
      <c r="P102" s="59">
        <v>0</v>
      </c>
      <c r="Q102" s="35">
        <f>P102+O102</f>
        <v>0</v>
      </c>
      <c r="R102" s="29">
        <v>0</v>
      </c>
      <c r="S102" s="36">
        <v>0</v>
      </c>
      <c r="T102" s="51">
        <f>R102+S102</f>
        <v>0</v>
      </c>
      <c r="U102" s="59">
        <v>0</v>
      </c>
      <c r="V102" s="31">
        <f>T102+U102</f>
        <v>0</v>
      </c>
      <c r="W102" s="32">
        <f t="shared" si="49"/>
        <v>0</v>
      </c>
    </row>
    <row r="103" spans="1:26" ht="14.25" thickBot="1" thickTop="1">
      <c r="A103" s="244"/>
      <c r="B103" s="262"/>
      <c r="C103" s="263"/>
      <c r="D103" s="263"/>
      <c r="E103" s="263"/>
      <c r="F103" s="263"/>
      <c r="G103" s="263"/>
      <c r="H103" s="263"/>
      <c r="I103" s="310"/>
      <c r="J103" s="244"/>
      <c r="L103" s="39" t="s">
        <v>69</v>
      </c>
      <c r="M103" s="40">
        <f aca="true" t="shared" si="53" ref="M103:V103">+M97+M101+M102</f>
        <v>0</v>
      </c>
      <c r="N103" s="41">
        <f t="shared" si="53"/>
        <v>0</v>
      </c>
      <c r="O103" s="40">
        <f t="shared" si="53"/>
        <v>0</v>
      </c>
      <c r="P103" s="40">
        <f t="shared" si="53"/>
        <v>57</v>
      </c>
      <c r="Q103" s="40">
        <f t="shared" si="53"/>
        <v>57</v>
      </c>
      <c r="R103" s="40">
        <f t="shared" si="53"/>
        <v>0</v>
      </c>
      <c r="S103" s="41">
        <f t="shared" si="53"/>
        <v>0</v>
      </c>
      <c r="T103" s="40">
        <f t="shared" si="53"/>
        <v>0</v>
      </c>
      <c r="U103" s="40">
        <f t="shared" si="53"/>
        <v>0</v>
      </c>
      <c r="V103" s="42">
        <f t="shared" si="53"/>
        <v>0</v>
      </c>
      <c r="W103" s="54">
        <f t="shared" si="49"/>
        <v>-100</v>
      </c>
      <c r="Y103" s="101"/>
      <c r="Z103" s="101"/>
    </row>
    <row r="104" spans="1:26" ht="14.25" thickBot="1" thickTop="1">
      <c r="A104" s="70"/>
      <c r="B104" s="262"/>
      <c r="C104" s="263"/>
      <c r="D104" s="263"/>
      <c r="E104" s="263"/>
      <c r="F104" s="263"/>
      <c r="G104" s="263"/>
      <c r="H104" s="263"/>
      <c r="I104" s="310"/>
      <c r="J104" s="70"/>
      <c r="L104" s="39" t="s">
        <v>70</v>
      </c>
      <c r="M104" s="40">
        <f aca="true" t="shared" si="54" ref="M104:V104">+M93+M97+M101+M102</f>
        <v>32</v>
      </c>
      <c r="N104" s="41">
        <f t="shared" si="54"/>
        <v>8</v>
      </c>
      <c r="O104" s="40">
        <f t="shared" si="54"/>
        <v>40</v>
      </c>
      <c r="P104" s="40">
        <f t="shared" si="54"/>
        <v>57</v>
      </c>
      <c r="Q104" s="40">
        <f t="shared" si="54"/>
        <v>97</v>
      </c>
      <c r="R104" s="40">
        <f t="shared" si="54"/>
        <v>36</v>
      </c>
      <c r="S104" s="41">
        <f t="shared" si="54"/>
        <v>0</v>
      </c>
      <c r="T104" s="40">
        <f t="shared" si="54"/>
        <v>36</v>
      </c>
      <c r="U104" s="40">
        <f t="shared" si="54"/>
        <v>15</v>
      </c>
      <c r="V104" s="42">
        <f t="shared" si="54"/>
        <v>51</v>
      </c>
      <c r="W104" s="54">
        <f t="shared" si="49"/>
        <v>-47.42268041237113</v>
      </c>
      <c r="Y104" s="101"/>
      <c r="Z104" s="101"/>
    </row>
    <row r="105" spans="1:23" ht="13.5" thickTop="1">
      <c r="A105" s="70"/>
      <c r="B105" s="70"/>
      <c r="C105" s="70"/>
      <c r="D105" s="70"/>
      <c r="E105" s="70"/>
      <c r="F105" s="70"/>
      <c r="G105" s="70"/>
      <c r="H105" s="70"/>
      <c r="I105" s="277"/>
      <c r="J105" s="70"/>
      <c r="L105" s="4" t="s">
        <v>28</v>
      </c>
      <c r="M105" s="29">
        <v>0</v>
      </c>
      <c r="N105" s="36">
        <v>0</v>
      </c>
      <c r="O105" s="51">
        <f>M105+N105</f>
        <v>0</v>
      </c>
      <c r="P105" s="34">
        <v>0</v>
      </c>
      <c r="Q105" s="35">
        <f>P105+O105</f>
        <v>0</v>
      </c>
      <c r="R105" s="29"/>
      <c r="S105" s="36"/>
      <c r="T105" s="51"/>
      <c r="U105" s="34"/>
      <c r="V105" s="31"/>
      <c r="W105" s="32"/>
    </row>
    <row r="106" spans="1:23" ht="13.5" thickBot="1">
      <c r="A106" s="8"/>
      <c r="B106" s="70"/>
      <c r="C106" s="70"/>
      <c r="D106" s="70"/>
      <c r="E106" s="70"/>
      <c r="F106" s="70"/>
      <c r="G106" s="70"/>
      <c r="H106" s="70"/>
      <c r="I106" s="277"/>
      <c r="J106" s="8"/>
      <c r="L106" s="4" t="s">
        <v>29</v>
      </c>
      <c r="M106" s="29">
        <v>0</v>
      </c>
      <c r="N106" s="36">
        <v>0</v>
      </c>
      <c r="O106" s="51">
        <f>M106+N106</f>
        <v>0</v>
      </c>
      <c r="P106" s="34">
        <v>24</v>
      </c>
      <c r="Q106" s="35">
        <f>P106+O106</f>
        <v>24</v>
      </c>
      <c r="R106" s="29"/>
      <c r="S106" s="36"/>
      <c r="T106" s="51"/>
      <c r="U106" s="34"/>
      <c r="V106" s="31"/>
      <c r="W106" s="32"/>
    </row>
    <row r="107" spans="1:23" ht="14.25" thickBot="1" thickTop="1">
      <c r="A107" s="70"/>
      <c r="B107" s="70"/>
      <c r="C107" s="70"/>
      <c r="D107" s="70"/>
      <c r="E107" s="70"/>
      <c r="F107" s="70"/>
      <c r="G107" s="70"/>
      <c r="H107" s="70"/>
      <c r="I107" s="277"/>
      <c r="J107" s="70"/>
      <c r="L107" s="39" t="s">
        <v>30</v>
      </c>
      <c r="M107" s="40">
        <f>+M102+M105+M106</f>
        <v>0</v>
      </c>
      <c r="N107" s="41">
        <f>+N102+N105+N106</f>
        <v>0</v>
      </c>
      <c r="O107" s="40">
        <f>+O102+O105+O106</f>
        <v>0</v>
      </c>
      <c r="P107" s="40">
        <f>+P102+P105+P106</f>
        <v>24</v>
      </c>
      <c r="Q107" s="40">
        <f>+Q102+Q105+Q106</f>
        <v>24</v>
      </c>
      <c r="R107" s="40"/>
      <c r="S107" s="41"/>
      <c r="T107" s="40"/>
      <c r="U107" s="40"/>
      <c r="V107" s="40"/>
      <c r="W107" s="54"/>
    </row>
    <row r="108" spans="1:26" ht="14.25" thickBot="1" thickTop="1">
      <c r="A108" s="70"/>
      <c r="B108" s="70"/>
      <c r="C108" s="70"/>
      <c r="D108" s="70"/>
      <c r="E108" s="70"/>
      <c r="F108" s="70"/>
      <c r="G108" s="70"/>
      <c r="H108" s="70"/>
      <c r="I108" s="277"/>
      <c r="J108" s="70"/>
      <c r="L108" s="39" t="s">
        <v>9</v>
      </c>
      <c r="M108" s="40">
        <f>M97+M101+M107+M93</f>
        <v>32</v>
      </c>
      <c r="N108" s="41">
        <f>N97+N101+N107+N93</f>
        <v>8</v>
      </c>
      <c r="O108" s="40">
        <f>O97+O101+O107+O93</f>
        <v>40</v>
      </c>
      <c r="P108" s="40">
        <f>P97+P101+P107+P93</f>
        <v>81</v>
      </c>
      <c r="Q108" s="40">
        <f>Q97+Q101+Q107+Q93</f>
        <v>121</v>
      </c>
      <c r="R108" s="40"/>
      <c r="S108" s="41"/>
      <c r="T108" s="40"/>
      <c r="U108" s="40"/>
      <c r="V108" s="40"/>
      <c r="W108" s="54"/>
      <c r="Y108" s="101"/>
      <c r="Z108" s="101"/>
    </row>
    <row r="109" spans="1:12" ht="13.5" thickTop="1">
      <c r="A109" s="70"/>
      <c r="B109" s="70"/>
      <c r="C109" s="70"/>
      <c r="D109" s="70"/>
      <c r="E109" s="70"/>
      <c r="F109" s="70"/>
      <c r="G109" s="70"/>
      <c r="H109" s="70"/>
      <c r="I109" s="277"/>
      <c r="J109" s="70"/>
      <c r="L109" s="63" t="s">
        <v>65</v>
      </c>
    </row>
    <row r="110" spans="2:23" ht="12.75">
      <c r="B110" s="70"/>
      <c r="C110" s="70"/>
      <c r="D110" s="70"/>
      <c r="E110" s="70"/>
      <c r="F110" s="70"/>
      <c r="G110" s="70"/>
      <c r="H110" s="70"/>
      <c r="I110" s="277"/>
      <c r="L110" s="348" t="s">
        <v>47</v>
      </c>
      <c r="M110" s="348"/>
      <c r="N110" s="348"/>
      <c r="O110" s="348"/>
      <c r="P110" s="348"/>
      <c r="Q110" s="348"/>
      <c r="R110" s="348"/>
      <c r="S110" s="348"/>
      <c r="T110" s="348"/>
      <c r="U110" s="348"/>
      <c r="V110" s="348"/>
      <c r="W110" s="348"/>
    </row>
    <row r="111" spans="2:23" ht="15.75">
      <c r="B111" s="70"/>
      <c r="C111" s="70"/>
      <c r="D111" s="70"/>
      <c r="E111" s="70"/>
      <c r="F111" s="70"/>
      <c r="G111" s="70"/>
      <c r="H111" s="70"/>
      <c r="I111" s="277"/>
      <c r="L111" s="349" t="s">
        <v>48</v>
      </c>
      <c r="M111" s="349"/>
      <c r="N111" s="349"/>
      <c r="O111" s="349"/>
      <c r="P111" s="349"/>
      <c r="Q111" s="349"/>
      <c r="R111" s="349"/>
      <c r="S111" s="349"/>
      <c r="T111" s="349"/>
      <c r="U111" s="349"/>
      <c r="V111" s="349"/>
      <c r="W111" s="349"/>
    </row>
    <row r="112" spans="2:23" ht="13.5" thickBot="1">
      <c r="B112" s="70"/>
      <c r="C112" s="70"/>
      <c r="D112" s="70"/>
      <c r="E112" s="70"/>
      <c r="F112" s="70"/>
      <c r="G112" s="70"/>
      <c r="H112" s="70"/>
      <c r="I112" s="277"/>
      <c r="W112" s="272" t="s">
        <v>43</v>
      </c>
    </row>
    <row r="113" spans="2:23" ht="17.25" thickBot="1" thickTop="1">
      <c r="B113" s="70"/>
      <c r="C113" s="70"/>
      <c r="D113" s="70"/>
      <c r="E113" s="70"/>
      <c r="F113" s="70"/>
      <c r="G113" s="70"/>
      <c r="H113" s="70"/>
      <c r="I113" s="277"/>
      <c r="L113" s="3"/>
      <c r="M113" s="350" t="s">
        <v>67</v>
      </c>
      <c r="N113" s="351"/>
      <c r="O113" s="351"/>
      <c r="P113" s="351"/>
      <c r="Q113" s="352"/>
      <c r="R113" s="353" t="s">
        <v>68</v>
      </c>
      <c r="S113" s="354"/>
      <c r="T113" s="354"/>
      <c r="U113" s="354"/>
      <c r="V113" s="355"/>
      <c r="W113" s="269" t="s">
        <v>4</v>
      </c>
    </row>
    <row r="114" spans="2:23" ht="13.5" thickTop="1">
      <c r="B114" s="70"/>
      <c r="C114" s="70"/>
      <c r="D114" s="70"/>
      <c r="E114" s="70"/>
      <c r="F114" s="70"/>
      <c r="G114" s="70"/>
      <c r="H114" s="70"/>
      <c r="I114" s="277"/>
      <c r="L114" s="4" t="s">
        <v>5</v>
      </c>
      <c r="M114" s="5"/>
      <c r="N114" s="8"/>
      <c r="O114" s="9"/>
      <c r="P114" s="10"/>
      <c r="Q114" s="11"/>
      <c r="R114" s="5"/>
      <c r="S114" s="8"/>
      <c r="T114" s="9"/>
      <c r="U114" s="10"/>
      <c r="V114" s="11"/>
      <c r="W114" s="270" t="s">
        <v>6</v>
      </c>
    </row>
    <row r="115" spans="2:23" ht="13.5" thickBot="1">
      <c r="B115" s="70"/>
      <c r="C115" s="70"/>
      <c r="D115" s="70"/>
      <c r="E115" s="70"/>
      <c r="F115" s="70"/>
      <c r="G115" s="70"/>
      <c r="H115" s="70"/>
      <c r="I115" s="277"/>
      <c r="L115" s="12"/>
      <c r="M115" s="15" t="s">
        <v>44</v>
      </c>
      <c r="N115" s="16" t="s">
        <v>45</v>
      </c>
      <c r="O115" s="17" t="s">
        <v>46</v>
      </c>
      <c r="P115" s="18" t="s">
        <v>13</v>
      </c>
      <c r="Q115" s="19" t="s">
        <v>9</v>
      </c>
      <c r="R115" s="15" t="s">
        <v>44</v>
      </c>
      <c r="S115" s="16" t="s">
        <v>45</v>
      </c>
      <c r="T115" s="17" t="s">
        <v>46</v>
      </c>
      <c r="U115" s="18" t="s">
        <v>13</v>
      </c>
      <c r="V115" s="19" t="s">
        <v>9</v>
      </c>
      <c r="W115" s="271"/>
    </row>
    <row r="116" spans="2:23" ht="4.5" customHeight="1" thickTop="1">
      <c r="B116" s="70"/>
      <c r="C116" s="70"/>
      <c r="D116" s="70"/>
      <c r="E116" s="70"/>
      <c r="F116" s="70"/>
      <c r="G116" s="70"/>
      <c r="H116" s="70"/>
      <c r="I116" s="277"/>
      <c r="L116" s="4"/>
      <c r="M116" s="23"/>
      <c r="N116" s="24"/>
      <c r="O116" s="25"/>
      <c r="P116" s="26"/>
      <c r="Q116" s="27"/>
      <c r="R116" s="23"/>
      <c r="S116" s="24"/>
      <c r="T116" s="25"/>
      <c r="U116" s="26"/>
      <c r="V116" s="28"/>
      <c r="W116" s="230"/>
    </row>
    <row r="117" spans="2:25" ht="12.75">
      <c r="B117" s="70"/>
      <c r="C117" s="70"/>
      <c r="D117" s="70"/>
      <c r="E117" s="70"/>
      <c r="F117" s="70"/>
      <c r="G117" s="70"/>
      <c r="H117" s="70"/>
      <c r="I117" s="277"/>
      <c r="L117" s="4" t="s">
        <v>14</v>
      </c>
      <c r="M117" s="29">
        <v>681</v>
      </c>
      <c r="N117" s="36">
        <v>1810</v>
      </c>
      <c r="O117" s="33">
        <f>M117+N117</f>
        <v>2491</v>
      </c>
      <c r="P117" s="34">
        <v>0</v>
      </c>
      <c r="Q117" s="35">
        <f>O117+P117</f>
        <v>2491</v>
      </c>
      <c r="R117" s="29">
        <v>278</v>
      </c>
      <c r="S117" s="36">
        <v>130</v>
      </c>
      <c r="T117" s="33">
        <f>R117+S117</f>
        <v>408</v>
      </c>
      <c r="U117" s="34">
        <v>0</v>
      </c>
      <c r="V117" s="31">
        <f>T117+U117</f>
        <v>408</v>
      </c>
      <c r="W117" s="32">
        <f aca="true" t="shared" si="55" ref="W117:W129">IF(Q117=0,0,((V117/Q117)-1)*100)</f>
        <v>-83.62103572862304</v>
      </c>
      <c r="Y117" s="101"/>
    </row>
    <row r="118" spans="2:25" ht="12.75">
      <c r="B118" s="70"/>
      <c r="C118" s="70"/>
      <c r="D118" s="70"/>
      <c r="E118" s="70"/>
      <c r="F118" s="70"/>
      <c r="G118" s="70"/>
      <c r="H118" s="70"/>
      <c r="I118" s="277"/>
      <c r="L118" s="4" t="s">
        <v>15</v>
      </c>
      <c r="M118" s="29">
        <v>539</v>
      </c>
      <c r="N118" s="36">
        <v>1550</v>
      </c>
      <c r="O118" s="33">
        <f>M118+N118</f>
        <v>2089</v>
      </c>
      <c r="P118" s="34">
        <v>0</v>
      </c>
      <c r="Q118" s="35">
        <f>O118+P118</f>
        <v>2089</v>
      </c>
      <c r="R118" s="29">
        <v>311</v>
      </c>
      <c r="S118" s="36">
        <v>135</v>
      </c>
      <c r="T118" s="33">
        <f>R118+S118</f>
        <v>446</v>
      </c>
      <c r="U118" s="34">
        <v>0</v>
      </c>
      <c r="V118" s="31">
        <f>T118+U118</f>
        <v>446</v>
      </c>
      <c r="W118" s="32">
        <f t="shared" si="55"/>
        <v>-78.65007180469124</v>
      </c>
      <c r="Y118" s="101"/>
    </row>
    <row r="119" spans="2:25" ht="13.5" thickBot="1">
      <c r="B119" s="70"/>
      <c r="C119" s="70"/>
      <c r="D119" s="70"/>
      <c r="E119" s="70"/>
      <c r="F119" s="70"/>
      <c r="G119" s="70"/>
      <c r="H119" s="70"/>
      <c r="I119" s="277"/>
      <c r="L119" s="12" t="s">
        <v>16</v>
      </c>
      <c r="M119" s="29">
        <v>664</v>
      </c>
      <c r="N119" s="36">
        <v>1578</v>
      </c>
      <c r="O119" s="33">
        <f>M119+N119</f>
        <v>2242</v>
      </c>
      <c r="P119" s="34">
        <v>0</v>
      </c>
      <c r="Q119" s="35">
        <f>O119+P119</f>
        <v>2242</v>
      </c>
      <c r="R119" s="29">
        <v>384</v>
      </c>
      <c r="S119" s="36">
        <v>180</v>
      </c>
      <c r="T119" s="33">
        <f>R119+S119</f>
        <v>564</v>
      </c>
      <c r="U119" s="34">
        <v>0</v>
      </c>
      <c r="V119" s="31">
        <f>T119+U119</f>
        <v>564</v>
      </c>
      <c r="W119" s="32">
        <f t="shared" si="55"/>
        <v>-74.84388938447815</v>
      </c>
      <c r="Y119" s="101"/>
    </row>
    <row r="120" spans="2:25" ht="14.25" thickBot="1" thickTop="1">
      <c r="B120" s="70"/>
      <c r="C120" s="70"/>
      <c r="D120" s="70"/>
      <c r="E120" s="70"/>
      <c r="F120" s="70"/>
      <c r="G120" s="70"/>
      <c r="H120" s="70"/>
      <c r="I120" s="277"/>
      <c r="L120" s="39" t="s">
        <v>17</v>
      </c>
      <c r="M120" s="40">
        <f>+M117+M118+M119</f>
        <v>1884</v>
      </c>
      <c r="N120" s="41">
        <f>+N117+N118+N119</f>
        <v>4938</v>
      </c>
      <c r="O120" s="40">
        <f>+O117+O118+O119</f>
        <v>6822</v>
      </c>
      <c r="P120" s="40">
        <f>+P117+P118+P119</f>
        <v>0</v>
      </c>
      <c r="Q120" s="40">
        <f>Q119+Q117+Q118</f>
        <v>6822</v>
      </c>
      <c r="R120" s="40">
        <f>+R117+R118+R119</f>
        <v>973</v>
      </c>
      <c r="S120" s="41">
        <f>+S117+S118+S119</f>
        <v>445</v>
      </c>
      <c r="T120" s="40">
        <f>+T117+T118+T119</f>
        <v>1418</v>
      </c>
      <c r="U120" s="40">
        <f>+U117+U118+U119</f>
        <v>0</v>
      </c>
      <c r="V120" s="42">
        <f>V119+V117+V118</f>
        <v>1418</v>
      </c>
      <c r="W120" s="54">
        <f t="shared" si="55"/>
        <v>-79.2143066549399</v>
      </c>
      <c r="Y120" s="101"/>
    </row>
    <row r="121" spans="2:25" ht="13.5" thickTop="1">
      <c r="B121" s="70"/>
      <c r="C121" s="70"/>
      <c r="D121" s="70"/>
      <c r="E121" s="70"/>
      <c r="F121" s="70"/>
      <c r="G121" s="70"/>
      <c r="H121" s="70"/>
      <c r="I121" s="277"/>
      <c r="L121" s="4" t="s">
        <v>18</v>
      </c>
      <c r="M121" s="29">
        <v>713</v>
      </c>
      <c r="N121" s="36">
        <v>1713</v>
      </c>
      <c r="O121" s="33">
        <f>M121+N121</f>
        <v>2426</v>
      </c>
      <c r="P121" s="34">
        <v>0</v>
      </c>
      <c r="Q121" s="35">
        <f>O121+P121</f>
        <v>2426</v>
      </c>
      <c r="R121" s="29">
        <v>314</v>
      </c>
      <c r="S121" s="36">
        <v>186</v>
      </c>
      <c r="T121" s="33">
        <f>R121+S121</f>
        <v>500</v>
      </c>
      <c r="U121" s="34">
        <v>0</v>
      </c>
      <c r="V121" s="31">
        <f>T121+U121</f>
        <v>500</v>
      </c>
      <c r="W121" s="32">
        <f t="shared" si="55"/>
        <v>-79.38994229183842</v>
      </c>
      <c r="Y121" s="101"/>
    </row>
    <row r="122" spans="2:25" ht="12.75">
      <c r="B122" s="70"/>
      <c r="C122" s="70"/>
      <c r="D122" s="70"/>
      <c r="E122" s="70"/>
      <c r="F122" s="70"/>
      <c r="G122" s="70"/>
      <c r="H122" s="70"/>
      <c r="I122" s="277"/>
      <c r="L122" s="4" t="s">
        <v>19</v>
      </c>
      <c r="M122" s="29">
        <v>742</v>
      </c>
      <c r="N122" s="36">
        <v>1557</v>
      </c>
      <c r="O122" s="33">
        <f>M122+N122</f>
        <v>2299</v>
      </c>
      <c r="P122" s="34">
        <v>0</v>
      </c>
      <c r="Q122" s="35">
        <f>O122+P122</f>
        <v>2299</v>
      </c>
      <c r="R122" s="29">
        <v>340</v>
      </c>
      <c r="S122" s="36">
        <v>187</v>
      </c>
      <c r="T122" s="33">
        <f>R122+S122</f>
        <v>527</v>
      </c>
      <c r="U122" s="34">
        <v>0</v>
      </c>
      <c r="V122" s="31">
        <f>T122+U122</f>
        <v>527</v>
      </c>
      <c r="W122" s="32">
        <f t="shared" si="55"/>
        <v>-77.07698999565028</v>
      </c>
      <c r="Y122" s="101"/>
    </row>
    <row r="123" spans="2:26" ht="13.5" thickBot="1">
      <c r="B123" s="70"/>
      <c r="C123" s="70"/>
      <c r="D123" s="70"/>
      <c r="E123" s="70"/>
      <c r="F123" s="70"/>
      <c r="G123" s="70"/>
      <c r="H123" s="70"/>
      <c r="I123" s="277"/>
      <c r="L123" s="4" t="s">
        <v>20</v>
      </c>
      <c r="M123" s="29">
        <v>652</v>
      </c>
      <c r="N123" s="36">
        <v>1539</v>
      </c>
      <c r="O123" s="33">
        <f>M123+N123</f>
        <v>2191</v>
      </c>
      <c r="P123" s="34">
        <v>0</v>
      </c>
      <c r="Q123" s="35">
        <f>O123+P123</f>
        <v>2191</v>
      </c>
      <c r="R123" s="29">
        <v>367</v>
      </c>
      <c r="S123" s="36">
        <v>302</v>
      </c>
      <c r="T123" s="33">
        <f>R123+S123</f>
        <v>669</v>
      </c>
      <c r="U123" s="34">
        <v>0</v>
      </c>
      <c r="V123" s="31">
        <f>T123+U123</f>
        <v>669</v>
      </c>
      <c r="W123" s="32">
        <f>IF(Q123=0,0,((V123/Q123)-1)*100)</f>
        <v>-69.46599726152442</v>
      </c>
      <c r="Y123" s="101"/>
      <c r="Z123" s="101"/>
    </row>
    <row r="124" spans="2:26" ht="14.25" thickBot="1" thickTop="1">
      <c r="B124" s="70"/>
      <c r="C124" s="70"/>
      <c r="D124" s="70"/>
      <c r="E124" s="70"/>
      <c r="F124" s="70"/>
      <c r="G124" s="70"/>
      <c r="H124" s="70"/>
      <c r="I124" s="277"/>
      <c r="L124" s="44" t="s">
        <v>21</v>
      </c>
      <c r="M124" s="45">
        <f aca="true" t="shared" si="56" ref="M124:V124">M123+M122+M121</f>
        <v>2107</v>
      </c>
      <c r="N124" s="46">
        <f t="shared" si="56"/>
        <v>4809</v>
      </c>
      <c r="O124" s="49">
        <f t="shared" si="56"/>
        <v>6916</v>
      </c>
      <c r="P124" s="49">
        <f t="shared" si="56"/>
        <v>0</v>
      </c>
      <c r="Q124" s="49">
        <f t="shared" si="56"/>
        <v>6916</v>
      </c>
      <c r="R124" s="45">
        <f t="shared" si="56"/>
        <v>1021</v>
      </c>
      <c r="S124" s="46">
        <f t="shared" si="56"/>
        <v>675</v>
      </c>
      <c r="T124" s="49">
        <f t="shared" si="56"/>
        <v>1696</v>
      </c>
      <c r="U124" s="49">
        <f t="shared" si="56"/>
        <v>0</v>
      </c>
      <c r="V124" s="47">
        <f t="shared" si="56"/>
        <v>1696</v>
      </c>
      <c r="W124" s="211">
        <f t="shared" si="55"/>
        <v>-75.47715442452285</v>
      </c>
      <c r="Y124" s="101"/>
      <c r="Z124" s="101"/>
    </row>
    <row r="125" spans="2:25" ht="13.5" thickTop="1">
      <c r="B125" s="70"/>
      <c r="C125" s="70"/>
      <c r="D125" s="70"/>
      <c r="E125" s="70"/>
      <c r="F125" s="70"/>
      <c r="G125" s="70"/>
      <c r="H125" s="70"/>
      <c r="I125" s="277"/>
      <c r="L125" s="4" t="s">
        <v>22</v>
      </c>
      <c r="M125" s="29">
        <v>173</v>
      </c>
      <c r="N125" s="36">
        <v>87</v>
      </c>
      <c r="O125" s="33">
        <f>SUM(M125:N125)</f>
        <v>260</v>
      </c>
      <c r="P125" s="34">
        <v>0</v>
      </c>
      <c r="Q125" s="35">
        <f>O125+P125</f>
        <v>260</v>
      </c>
      <c r="R125" s="29">
        <v>276</v>
      </c>
      <c r="S125" s="36">
        <v>297</v>
      </c>
      <c r="T125" s="33">
        <f>R125+S125</f>
        <v>573</v>
      </c>
      <c r="U125" s="34">
        <v>0</v>
      </c>
      <c r="V125" s="31">
        <f>T125+U125</f>
        <v>573</v>
      </c>
      <c r="W125" s="32">
        <f t="shared" si="55"/>
        <v>120.3846153846154</v>
      </c>
      <c r="Y125" s="101"/>
    </row>
    <row r="126" spans="2:25" ht="12.75">
      <c r="B126" s="70"/>
      <c r="C126" s="70"/>
      <c r="D126" s="70"/>
      <c r="E126" s="70"/>
      <c r="F126" s="70"/>
      <c r="G126" s="70"/>
      <c r="H126" s="70"/>
      <c r="I126" s="277"/>
      <c r="L126" s="4" t="s">
        <v>23</v>
      </c>
      <c r="M126" s="29">
        <v>173</v>
      </c>
      <c r="N126" s="36">
        <v>104</v>
      </c>
      <c r="O126" s="33">
        <f>SUM(M126:N126)</f>
        <v>277</v>
      </c>
      <c r="P126" s="34">
        <v>0</v>
      </c>
      <c r="Q126" s="35">
        <f>O126+P126</f>
        <v>277</v>
      </c>
      <c r="R126" s="29">
        <v>253</v>
      </c>
      <c r="S126" s="36">
        <v>271</v>
      </c>
      <c r="T126" s="33">
        <f>R126+S126</f>
        <v>524</v>
      </c>
      <c r="U126" s="34">
        <v>0</v>
      </c>
      <c r="V126" s="31">
        <f>T126+U126</f>
        <v>524</v>
      </c>
      <c r="W126" s="32">
        <f>IF(Q126=0,0,((V126/Q126)-1)*100)</f>
        <v>89.16967509025271</v>
      </c>
      <c r="Y126" s="101"/>
    </row>
    <row r="127" spans="2:25" ht="13.5" thickBot="1">
      <c r="B127" s="70"/>
      <c r="C127" s="70"/>
      <c r="D127" s="70"/>
      <c r="E127" s="70"/>
      <c r="F127" s="70"/>
      <c r="G127" s="70"/>
      <c r="H127" s="70"/>
      <c r="I127" s="277"/>
      <c r="L127" s="4" t="s">
        <v>24</v>
      </c>
      <c r="M127" s="29">
        <v>172</v>
      </c>
      <c r="N127" s="36">
        <v>91</v>
      </c>
      <c r="O127" s="51">
        <f>SUM(M127:N127)</f>
        <v>263</v>
      </c>
      <c r="P127" s="52">
        <v>0</v>
      </c>
      <c r="Q127" s="35">
        <f>O127+P127</f>
        <v>263</v>
      </c>
      <c r="R127" s="29">
        <v>326</v>
      </c>
      <c r="S127" s="36">
        <v>283</v>
      </c>
      <c r="T127" s="51">
        <f>R127+S127</f>
        <v>609</v>
      </c>
      <c r="U127" s="52">
        <v>0</v>
      </c>
      <c r="V127" s="31">
        <f>T127+U127</f>
        <v>609</v>
      </c>
      <c r="W127" s="32">
        <f>IF(Q127=0,0,((V127/Q127)-1)*100)</f>
        <v>131.55893536121673</v>
      </c>
      <c r="Y127" s="101"/>
    </row>
    <row r="128" spans="2:25" ht="14.25" thickBot="1" thickTop="1">
      <c r="B128" s="70"/>
      <c r="C128" s="70"/>
      <c r="D128" s="70"/>
      <c r="E128" s="70"/>
      <c r="F128" s="70"/>
      <c r="G128" s="70"/>
      <c r="H128" s="70"/>
      <c r="I128" s="277"/>
      <c r="L128" s="44" t="s">
        <v>25</v>
      </c>
      <c r="M128" s="45">
        <f aca="true" t="shared" si="57" ref="M128:V128">+M125+M126+M127</f>
        <v>518</v>
      </c>
      <c r="N128" s="45">
        <f t="shared" si="57"/>
        <v>282</v>
      </c>
      <c r="O128" s="47">
        <f t="shared" si="57"/>
        <v>800</v>
      </c>
      <c r="P128" s="47">
        <f t="shared" si="57"/>
        <v>0</v>
      </c>
      <c r="Q128" s="47">
        <f t="shared" si="57"/>
        <v>800</v>
      </c>
      <c r="R128" s="45">
        <f t="shared" si="57"/>
        <v>855</v>
      </c>
      <c r="S128" s="45">
        <f t="shared" si="57"/>
        <v>851</v>
      </c>
      <c r="T128" s="47">
        <f t="shared" si="57"/>
        <v>1706</v>
      </c>
      <c r="U128" s="47">
        <f t="shared" si="57"/>
        <v>0</v>
      </c>
      <c r="V128" s="47">
        <f t="shared" si="57"/>
        <v>1706</v>
      </c>
      <c r="W128" s="211">
        <f>IF(Q128=0,0,((V128/Q128)-1)*100)</f>
        <v>113.24999999999999</v>
      </c>
      <c r="Y128" s="101"/>
    </row>
    <row r="129" spans="2:27" s="102" customFormat="1" ht="12.75" customHeight="1" thickBot="1" thickTop="1">
      <c r="B129" s="259"/>
      <c r="C129" s="259"/>
      <c r="D129" s="259"/>
      <c r="E129" s="259"/>
      <c r="F129" s="259"/>
      <c r="G129" s="259"/>
      <c r="H129" s="259"/>
      <c r="I129" s="317"/>
      <c r="L129" s="103" t="s">
        <v>27</v>
      </c>
      <c r="M129" s="104">
        <v>200</v>
      </c>
      <c r="N129" s="105">
        <v>92</v>
      </c>
      <c r="O129" s="117">
        <f>M129+N129</f>
        <v>292</v>
      </c>
      <c r="P129" s="118">
        <v>0</v>
      </c>
      <c r="Q129" s="108">
        <f>O129+P129</f>
        <v>292</v>
      </c>
      <c r="R129" s="104">
        <v>300</v>
      </c>
      <c r="S129" s="105">
        <v>294</v>
      </c>
      <c r="T129" s="117">
        <f>R129+S129</f>
        <v>594</v>
      </c>
      <c r="U129" s="118">
        <v>0</v>
      </c>
      <c r="V129" s="109">
        <f>T129+U129</f>
        <v>594</v>
      </c>
      <c r="W129" s="110">
        <f t="shared" si="55"/>
        <v>103.42465753424656</v>
      </c>
      <c r="X129" s="341"/>
      <c r="Y129" s="101"/>
      <c r="AA129" s="343"/>
    </row>
    <row r="130" spans="1:26" ht="14.25" thickBot="1" thickTop="1">
      <c r="A130" s="244"/>
      <c r="B130" s="262"/>
      <c r="C130" s="263"/>
      <c r="D130" s="263"/>
      <c r="E130" s="263"/>
      <c r="F130" s="263"/>
      <c r="G130" s="263"/>
      <c r="H130" s="263"/>
      <c r="I130" s="310"/>
      <c r="J130" s="244"/>
      <c r="L130" s="39" t="s">
        <v>69</v>
      </c>
      <c r="M130" s="40">
        <f aca="true" t="shared" si="58" ref="M130:V130">+M124+M128+M129</f>
        <v>2825</v>
      </c>
      <c r="N130" s="41">
        <f t="shared" si="58"/>
        <v>5183</v>
      </c>
      <c r="O130" s="40">
        <f t="shared" si="58"/>
        <v>8008</v>
      </c>
      <c r="P130" s="40">
        <f t="shared" si="58"/>
        <v>0</v>
      </c>
      <c r="Q130" s="40">
        <f t="shared" si="58"/>
        <v>8008</v>
      </c>
      <c r="R130" s="40">
        <f t="shared" si="58"/>
        <v>2176</v>
      </c>
      <c r="S130" s="41">
        <f t="shared" si="58"/>
        <v>1820</v>
      </c>
      <c r="T130" s="40">
        <f t="shared" si="58"/>
        <v>3996</v>
      </c>
      <c r="U130" s="40">
        <f t="shared" si="58"/>
        <v>0</v>
      </c>
      <c r="V130" s="42">
        <f t="shared" si="58"/>
        <v>3996</v>
      </c>
      <c r="W130" s="54">
        <f>IF(Q130=0,0,((V130/Q130)-1)*100)</f>
        <v>-50.09990009990011</v>
      </c>
      <c r="Y130" s="101"/>
      <c r="Z130" s="101"/>
    </row>
    <row r="131" spans="1:26" ht="14.25" thickBot="1" thickTop="1">
      <c r="A131" s="70"/>
      <c r="B131" s="262"/>
      <c r="C131" s="263"/>
      <c r="D131" s="263"/>
      <c r="E131" s="263"/>
      <c r="F131" s="263"/>
      <c r="G131" s="263"/>
      <c r="H131" s="263"/>
      <c r="I131" s="310"/>
      <c r="J131" s="70"/>
      <c r="L131" s="39" t="s">
        <v>70</v>
      </c>
      <c r="M131" s="40">
        <f aca="true" t="shared" si="59" ref="M131:V131">+M120+M124+M128+M129</f>
        <v>4709</v>
      </c>
      <c r="N131" s="41">
        <f t="shared" si="59"/>
        <v>10121</v>
      </c>
      <c r="O131" s="40">
        <f t="shared" si="59"/>
        <v>14830</v>
      </c>
      <c r="P131" s="40">
        <f t="shared" si="59"/>
        <v>0</v>
      </c>
      <c r="Q131" s="40">
        <f t="shared" si="59"/>
        <v>14830</v>
      </c>
      <c r="R131" s="40">
        <f t="shared" si="59"/>
        <v>3149</v>
      </c>
      <c r="S131" s="41">
        <f t="shared" si="59"/>
        <v>2265</v>
      </c>
      <c r="T131" s="40">
        <f t="shared" si="59"/>
        <v>5414</v>
      </c>
      <c r="U131" s="40">
        <f t="shared" si="59"/>
        <v>0</v>
      </c>
      <c r="V131" s="42">
        <f t="shared" si="59"/>
        <v>5414</v>
      </c>
      <c r="W131" s="54">
        <f>IF(Q131=0,0,((V131/Q131)-1)*100)</f>
        <v>-63.49291975724882</v>
      </c>
      <c r="Y131" s="101"/>
      <c r="Z131" s="101"/>
    </row>
    <row r="132" spans="2:27" s="102" customFormat="1" ht="12.75" customHeight="1" thickTop="1">
      <c r="B132" s="258"/>
      <c r="C132" s="258"/>
      <c r="D132" s="258"/>
      <c r="E132" s="258"/>
      <c r="F132" s="258"/>
      <c r="G132" s="258"/>
      <c r="H132" s="258"/>
      <c r="I132" s="278"/>
      <c r="L132" s="103" t="s">
        <v>28</v>
      </c>
      <c r="M132" s="104">
        <v>248</v>
      </c>
      <c r="N132" s="105">
        <v>150</v>
      </c>
      <c r="O132" s="117">
        <f>M132+N132</f>
        <v>398</v>
      </c>
      <c r="P132" s="107">
        <v>0</v>
      </c>
      <c r="Q132" s="108">
        <f>O132+P132</f>
        <v>398</v>
      </c>
      <c r="R132" s="104"/>
      <c r="S132" s="105"/>
      <c r="T132" s="117"/>
      <c r="U132" s="107"/>
      <c r="V132" s="109"/>
      <c r="W132" s="110"/>
      <c r="X132" s="341"/>
      <c r="Y132" s="101"/>
      <c r="AA132" s="343"/>
    </row>
    <row r="133" spans="2:27" s="102" customFormat="1" ht="12.75" customHeight="1" thickBot="1">
      <c r="B133" s="258"/>
      <c r="C133" s="258"/>
      <c r="D133" s="258"/>
      <c r="E133" s="258"/>
      <c r="F133" s="258"/>
      <c r="G133" s="258"/>
      <c r="H133" s="258"/>
      <c r="I133" s="278"/>
      <c r="L133" s="103" t="s">
        <v>29</v>
      </c>
      <c r="M133" s="104">
        <v>237</v>
      </c>
      <c r="N133" s="105">
        <v>145</v>
      </c>
      <c r="O133" s="117">
        <f>M133+N133</f>
        <v>382</v>
      </c>
      <c r="P133" s="107">
        <v>0</v>
      </c>
      <c r="Q133" s="108">
        <f>O133+P133</f>
        <v>382</v>
      </c>
      <c r="R133" s="104"/>
      <c r="S133" s="105"/>
      <c r="T133" s="117"/>
      <c r="U133" s="107"/>
      <c r="V133" s="109"/>
      <c r="W133" s="110"/>
      <c r="X133" s="341"/>
      <c r="Y133" s="101"/>
      <c r="AA133" s="343"/>
    </row>
    <row r="134" spans="2:23" ht="14.25" thickBot="1" thickTop="1">
      <c r="B134" s="70"/>
      <c r="C134" s="70"/>
      <c r="D134" s="70"/>
      <c r="E134" s="70"/>
      <c r="F134" s="70"/>
      <c r="G134" s="70"/>
      <c r="H134" s="70"/>
      <c r="I134" s="277"/>
      <c r="L134" s="39" t="s">
        <v>30</v>
      </c>
      <c r="M134" s="40">
        <f>+M129+M132+M133</f>
        <v>685</v>
      </c>
      <c r="N134" s="41">
        <f>+N129+N132+N133</f>
        <v>387</v>
      </c>
      <c r="O134" s="40">
        <f>+O129+O132+O133</f>
        <v>1072</v>
      </c>
      <c r="P134" s="40">
        <f>+P129+P132+P133</f>
        <v>0</v>
      </c>
      <c r="Q134" s="40">
        <f>+Q129+Q132+Q133</f>
        <v>1072</v>
      </c>
      <c r="R134" s="40"/>
      <c r="S134" s="41"/>
      <c r="T134" s="40"/>
      <c r="U134" s="40"/>
      <c r="V134" s="40"/>
      <c r="W134" s="54"/>
    </row>
    <row r="135" spans="2:23" ht="14.25" thickBot="1" thickTop="1">
      <c r="B135" s="70"/>
      <c r="C135" s="70"/>
      <c r="D135" s="70"/>
      <c r="E135" s="70"/>
      <c r="F135" s="70"/>
      <c r="G135" s="70"/>
      <c r="H135" s="70"/>
      <c r="I135" s="277"/>
      <c r="L135" s="39" t="s">
        <v>9</v>
      </c>
      <c r="M135" s="40">
        <f>M124+M128+M134+M120</f>
        <v>5194</v>
      </c>
      <c r="N135" s="41">
        <f>N124+N128+N134+N120</f>
        <v>10416</v>
      </c>
      <c r="O135" s="40">
        <f>O124+O128+O134+O120</f>
        <v>15610</v>
      </c>
      <c r="P135" s="40">
        <f>P124+P128+P134+P120</f>
        <v>0</v>
      </c>
      <c r="Q135" s="40">
        <f>Q124+Q128+Q134+Q120</f>
        <v>15610</v>
      </c>
      <c r="R135" s="40"/>
      <c r="S135" s="41"/>
      <c r="T135" s="40"/>
      <c r="U135" s="40"/>
      <c r="V135" s="40"/>
      <c r="W135" s="54"/>
    </row>
    <row r="136" spans="2:23" ht="13.5" thickTop="1">
      <c r="B136" s="70"/>
      <c r="C136" s="70"/>
      <c r="D136" s="70"/>
      <c r="E136" s="70"/>
      <c r="F136" s="70"/>
      <c r="G136" s="70"/>
      <c r="H136" s="70"/>
      <c r="I136" s="277"/>
      <c r="L136" s="63" t="s">
        <v>65</v>
      </c>
      <c r="W136" s="273"/>
    </row>
    <row r="137" spans="2:23" ht="12.75">
      <c r="B137" s="70"/>
      <c r="C137" s="70"/>
      <c r="D137" s="70"/>
      <c r="E137" s="70"/>
      <c r="F137" s="70"/>
      <c r="G137" s="70"/>
      <c r="H137" s="70"/>
      <c r="I137" s="277"/>
      <c r="L137" s="348" t="s">
        <v>49</v>
      </c>
      <c r="M137" s="348"/>
      <c r="N137" s="348"/>
      <c r="O137" s="348"/>
      <c r="P137" s="348"/>
      <c r="Q137" s="348"/>
      <c r="R137" s="348"/>
      <c r="S137" s="348"/>
      <c r="T137" s="348"/>
      <c r="U137" s="348"/>
      <c r="V137" s="348"/>
      <c r="W137" s="348"/>
    </row>
    <row r="138" spans="2:23" ht="15.75">
      <c r="B138" s="70"/>
      <c r="C138" s="70"/>
      <c r="D138" s="70"/>
      <c r="E138" s="70"/>
      <c r="F138" s="70"/>
      <c r="G138" s="70"/>
      <c r="H138" s="70"/>
      <c r="I138" s="277"/>
      <c r="L138" s="349" t="s">
        <v>50</v>
      </c>
      <c r="M138" s="349"/>
      <c r="N138" s="349"/>
      <c r="O138" s="349"/>
      <c r="P138" s="349"/>
      <c r="Q138" s="349"/>
      <c r="R138" s="349"/>
      <c r="S138" s="349"/>
      <c r="T138" s="349"/>
      <c r="U138" s="349"/>
      <c r="V138" s="349"/>
      <c r="W138" s="349"/>
    </row>
    <row r="139" spans="2:23" ht="13.5" thickBot="1">
      <c r="B139" s="70"/>
      <c r="C139" s="70"/>
      <c r="D139" s="70"/>
      <c r="E139" s="70"/>
      <c r="F139" s="70"/>
      <c r="G139" s="70"/>
      <c r="H139" s="70"/>
      <c r="I139" s="277"/>
      <c r="W139" s="272" t="s">
        <v>43</v>
      </c>
    </row>
    <row r="140" spans="2:23" ht="17.25" thickBot="1" thickTop="1">
      <c r="B140" s="70"/>
      <c r="C140" s="70"/>
      <c r="D140" s="70"/>
      <c r="E140" s="70"/>
      <c r="F140" s="70"/>
      <c r="G140" s="70"/>
      <c r="H140" s="70"/>
      <c r="I140" s="277"/>
      <c r="L140" s="3"/>
      <c r="M140" s="350" t="s">
        <v>67</v>
      </c>
      <c r="N140" s="351"/>
      <c r="O140" s="351"/>
      <c r="P140" s="351"/>
      <c r="Q140" s="352"/>
      <c r="R140" s="353" t="s">
        <v>68</v>
      </c>
      <c r="S140" s="354"/>
      <c r="T140" s="354"/>
      <c r="U140" s="354"/>
      <c r="V140" s="355"/>
      <c r="W140" s="269" t="s">
        <v>4</v>
      </c>
    </row>
    <row r="141" spans="2:23" ht="13.5" thickTop="1">
      <c r="B141" s="70"/>
      <c r="C141" s="70"/>
      <c r="D141" s="70"/>
      <c r="E141" s="70"/>
      <c r="F141" s="70"/>
      <c r="G141" s="70"/>
      <c r="H141" s="70"/>
      <c r="I141" s="277"/>
      <c r="L141" s="4" t="s">
        <v>5</v>
      </c>
      <c r="M141" s="5"/>
      <c r="N141" s="8"/>
      <c r="O141" s="9"/>
      <c r="P141" s="10"/>
      <c r="Q141" s="11"/>
      <c r="R141" s="5"/>
      <c r="S141" s="8"/>
      <c r="T141" s="9"/>
      <c r="U141" s="10"/>
      <c r="V141" s="11"/>
      <c r="W141" s="270" t="s">
        <v>6</v>
      </c>
    </row>
    <row r="142" spans="2:23" ht="13.5" thickBot="1">
      <c r="B142" s="70"/>
      <c r="C142" s="70"/>
      <c r="D142" s="70"/>
      <c r="E142" s="70"/>
      <c r="F142" s="70"/>
      <c r="G142" s="70"/>
      <c r="H142" s="70"/>
      <c r="I142" s="277"/>
      <c r="L142" s="12"/>
      <c r="M142" s="15" t="s">
        <v>44</v>
      </c>
      <c r="N142" s="16" t="s">
        <v>45</v>
      </c>
      <c r="O142" s="17" t="s">
        <v>46</v>
      </c>
      <c r="P142" s="18" t="s">
        <v>13</v>
      </c>
      <c r="Q142" s="19" t="s">
        <v>9</v>
      </c>
      <c r="R142" s="15" t="s">
        <v>44</v>
      </c>
      <c r="S142" s="16" t="s">
        <v>45</v>
      </c>
      <c r="T142" s="17" t="s">
        <v>46</v>
      </c>
      <c r="U142" s="18" t="s">
        <v>13</v>
      </c>
      <c r="V142" s="19" t="s">
        <v>9</v>
      </c>
      <c r="W142" s="271"/>
    </row>
    <row r="143" spans="2:23" ht="4.5" customHeight="1" thickTop="1">
      <c r="B143" s="70"/>
      <c r="C143" s="70"/>
      <c r="D143" s="70"/>
      <c r="E143" s="70"/>
      <c r="F143" s="70"/>
      <c r="G143" s="70"/>
      <c r="H143" s="70"/>
      <c r="I143" s="277"/>
      <c r="L143" s="4"/>
      <c r="M143" s="23"/>
      <c r="N143" s="24"/>
      <c r="O143" s="25"/>
      <c r="P143" s="26"/>
      <c r="Q143" s="27"/>
      <c r="R143" s="23"/>
      <c r="S143" s="24"/>
      <c r="T143" s="25"/>
      <c r="U143" s="26"/>
      <c r="V143" s="28"/>
      <c r="W143" s="230"/>
    </row>
    <row r="144" spans="2:25" ht="12.75">
      <c r="B144" s="70"/>
      <c r="C144" s="70"/>
      <c r="D144" s="70"/>
      <c r="E144" s="70"/>
      <c r="F144" s="70"/>
      <c r="G144" s="70"/>
      <c r="H144" s="70"/>
      <c r="I144" s="277"/>
      <c r="L144" s="4" t="s">
        <v>14</v>
      </c>
      <c r="M144" s="29">
        <f aca="true" t="shared" si="60" ref="M144:V144">+M90+M117</f>
        <v>681</v>
      </c>
      <c r="N144" s="36">
        <f t="shared" si="60"/>
        <v>1810</v>
      </c>
      <c r="O144" s="33">
        <f t="shared" si="60"/>
        <v>2491</v>
      </c>
      <c r="P144" s="34">
        <f t="shared" si="60"/>
        <v>0</v>
      </c>
      <c r="Q144" s="35">
        <f t="shared" si="60"/>
        <v>2491</v>
      </c>
      <c r="R144" s="29">
        <f t="shared" si="60"/>
        <v>278</v>
      </c>
      <c r="S144" s="36">
        <f t="shared" si="60"/>
        <v>130</v>
      </c>
      <c r="T144" s="33">
        <f t="shared" si="60"/>
        <v>408</v>
      </c>
      <c r="U144" s="34">
        <f t="shared" si="60"/>
        <v>15</v>
      </c>
      <c r="V144" s="31">
        <f t="shared" si="60"/>
        <v>423</v>
      </c>
      <c r="W144" s="32">
        <f aca="true" t="shared" si="61" ref="W144:W156">IF(Q144=0,0,((V144/Q144)-1)*100)</f>
        <v>-83.01886792452831</v>
      </c>
      <c r="Y144" s="101"/>
    </row>
    <row r="145" spans="2:25" ht="12.75">
      <c r="B145" s="70"/>
      <c r="C145" s="70"/>
      <c r="D145" s="70"/>
      <c r="E145" s="70"/>
      <c r="F145" s="70"/>
      <c r="G145" s="70"/>
      <c r="H145" s="70"/>
      <c r="I145" s="277"/>
      <c r="L145" s="4" t="s">
        <v>15</v>
      </c>
      <c r="M145" s="29">
        <f aca="true" t="shared" si="62" ref="M145:V145">+M91+M118</f>
        <v>571</v>
      </c>
      <c r="N145" s="36">
        <f t="shared" si="62"/>
        <v>1558</v>
      </c>
      <c r="O145" s="33">
        <f t="shared" si="62"/>
        <v>2129</v>
      </c>
      <c r="P145" s="34">
        <f t="shared" si="62"/>
        <v>0</v>
      </c>
      <c r="Q145" s="35">
        <f t="shared" si="62"/>
        <v>2129</v>
      </c>
      <c r="R145" s="29">
        <f t="shared" si="62"/>
        <v>311</v>
      </c>
      <c r="S145" s="36">
        <f t="shared" si="62"/>
        <v>135</v>
      </c>
      <c r="T145" s="33">
        <f t="shared" si="62"/>
        <v>446</v>
      </c>
      <c r="U145" s="34">
        <f t="shared" si="62"/>
        <v>0</v>
      </c>
      <c r="V145" s="31">
        <f t="shared" si="62"/>
        <v>446</v>
      </c>
      <c r="W145" s="32">
        <f t="shared" si="61"/>
        <v>-79.05119774542038</v>
      </c>
      <c r="Y145" s="101"/>
    </row>
    <row r="146" spans="2:25" ht="13.5" thickBot="1">
      <c r="B146" s="70"/>
      <c r="C146" s="70"/>
      <c r="D146" s="70"/>
      <c r="E146" s="70"/>
      <c r="F146" s="70"/>
      <c r="G146" s="70"/>
      <c r="H146" s="70"/>
      <c r="I146" s="277"/>
      <c r="L146" s="12" t="s">
        <v>16</v>
      </c>
      <c r="M146" s="29">
        <f aca="true" t="shared" si="63" ref="M146:V146">+M92+M119</f>
        <v>664</v>
      </c>
      <c r="N146" s="36">
        <f t="shared" si="63"/>
        <v>1578</v>
      </c>
      <c r="O146" s="33">
        <f t="shared" si="63"/>
        <v>2242</v>
      </c>
      <c r="P146" s="34">
        <f t="shared" si="63"/>
        <v>0</v>
      </c>
      <c r="Q146" s="35">
        <f t="shared" si="63"/>
        <v>2242</v>
      </c>
      <c r="R146" s="29">
        <f t="shared" si="63"/>
        <v>420</v>
      </c>
      <c r="S146" s="36">
        <f t="shared" si="63"/>
        <v>180</v>
      </c>
      <c r="T146" s="33">
        <f t="shared" si="63"/>
        <v>600</v>
      </c>
      <c r="U146" s="34">
        <f t="shared" si="63"/>
        <v>0</v>
      </c>
      <c r="V146" s="31">
        <f t="shared" si="63"/>
        <v>600</v>
      </c>
      <c r="W146" s="32">
        <f t="shared" si="61"/>
        <v>-73.23818019625334</v>
      </c>
      <c r="Y146" s="101"/>
    </row>
    <row r="147" spans="2:25" ht="14.25" thickBot="1" thickTop="1">
      <c r="B147" s="70"/>
      <c r="C147" s="70"/>
      <c r="D147" s="70"/>
      <c r="E147" s="70"/>
      <c r="F147" s="70"/>
      <c r="G147" s="70"/>
      <c r="H147" s="70"/>
      <c r="I147" s="277"/>
      <c r="L147" s="39" t="s">
        <v>17</v>
      </c>
      <c r="M147" s="40">
        <f aca="true" t="shared" si="64" ref="M147:V147">M146+M144+M145</f>
        <v>1916</v>
      </c>
      <c r="N147" s="41">
        <f t="shared" si="64"/>
        <v>4946</v>
      </c>
      <c r="O147" s="40">
        <f t="shared" si="64"/>
        <v>6862</v>
      </c>
      <c r="P147" s="40">
        <f t="shared" si="64"/>
        <v>0</v>
      </c>
      <c r="Q147" s="40">
        <f t="shared" si="64"/>
        <v>6862</v>
      </c>
      <c r="R147" s="40">
        <f t="shared" si="64"/>
        <v>1009</v>
      </c>
      <c r="S147" s="41">
        <f t="shared" si="64"/>
        <v>445</v>
      </c>
      <c r="T147" s="40">
        <f t="shared" si="64"/>
        <v>1454</v>
      </c>
      <c r="U147" s="40">
        <f t="shared" si="64"/>
        <v>15</v>
      </c>
      <c r="V147" s="42">
        <f t="shared" si="64"/>
        <v>1469</v>
      </c>
      <c r="W147" s="54">
        <f t="shared" si="61"/>
        <v>-78.5922471582629</v>
      </c>
      <c r="Y147" s="101"/>
    </row>
    <row r="148" spans="2:25" ht="13.5" thickTop="1">
      <c r="B148" s="70"/>
      <c r="C148" s="70"/>
      <c r="D148" s="70"/>
      <c r="E148" s="70"/>
      <c r="F148" s="70"/>
      <c r="G148" s="70"/>
      <c r="H148" s="70"/>
      <c r="I148" s="277"/>
      <c r="L148" s="4" t="s">
        <v>18</v>
      </c>
      <c r="M148" s="29">
        <f aca="true" t="shared" si="65" ref="M148:V148">+M94+M121</f>
        <v>713</v>
      </c>
      <c r="N148" s="36">
        <f t="shared" si="65"/>
        <v>1713</v>
      </c>
      <c r="O148" s="33">
        <f t="shared" si="65"/>
        <v>2426</v>
      </c>
      <c r="P148" s="34">
        <f t="shared" si="65"/>
        <v>57</v>
      </c>
      <c r="Q148" s="35">
        <f t="shared" si="65"/>
        <v>2483</v>
      </c>
      <c r="R148" s="29">
        <f t="shared" si="65"/>
        <v>314</v>
      </c>
      <c r="S148" s="36">
        <f t="shared" si="65"/>
        <v>186</v>
      </c>
      <c r="T148" s="33">
        <f t="shared" si="65"/>
        <v>500</v>
      </c>
      <c r="U148" s="34">
        <f t="shared" si="65"/>
        <v>0</v>
      </c>
      <c r="V148" s="31">
        <f t="shared" si="65"/>
        <v>500</v>
      </c>
      <c r="W148" s="32">
        <f t="shared" si="61"/>
        <v>-79.86306886830448</v>
      </c>
      <c r="Y148" s="101"/>
    </row>
    <row r="149" spans="2:25" ht="12.75">
      <c r="B149" s="70"/>
      <c r="C149" s="70"/>
      <c r="D149" s="70"/>
      <c r="E149" s="70"/>
      <c r="F149" s="70"/>
      <c r="G149" s="70"/>
      <c r="H149" s="70"/>
      <c r="I149" s="277"/>
      <c r="L149" s="4" t="s">
        <v>19</v>
      </c>
      <c r="M149" s="29">
        <f aca="true" t="shared" si="66" ref="M149:V149">+M95+M122</f>
        <v>742</v>
      </c>
      <c r="N149" s="36">
        <f t="shared" si="66"/>
        <v>1557</v>
      </c>
      <c r="O149" s="33">
        <f t="shared" si="66"/>
        <v>2299</v>
      </c>
      <c r="P149" s="34">
        <f t="shared" si="66"/>
        <v>0</v>
      </c>
      <c r="Q149" s="35">
        <f t="shared" si="66"/>
        <v>2299</v>
      </c>
      <c r="R149" s="29">
        <f t="shared" si="66"/>
        <v>340</v>
      </c>
      <c r="S149" s="36">
        <f t="shared" si="66"/>
        <v>187</v>
      </c>
      <c r="T149" s="33">
        <f t="shared" si="66"/>
        <v>527</v>
      </c>
      <c r="U149" s="34">
        <f t="shared" si="66"/>
        <v>0</v>
      </c>
      <c r="V149" s="31">
        <f t="shared" si="66"/>
        <v>527</v>
      </c>
      <c r="W149" s="32">
        <f t="shared" si="61"/>
        <v>-77.07698999565028</v>
      </c>
      <c r="Y149" s="101"/>
    </row>
    <row r="150" spans="2:25" ht="13.5" thickBot="1">
      <c r="B150" s="70"/>
      <c r="C150" s="70"/>
      <c r="D150" s="70"/>
      <c r="E150" s="70"/>
      <c r="F150" s="70"/>
      <c r="G150" s="70"/>
      <c r="H150" s="70"/>
      <c r="I150" s="277"/>
      <c r="L150" s="4" t="s">
        <v>20</v>
      </c>
      <c r="M150" s="29">
        <f aca="true" t="shared" si="67" ref="M150:V150">+M96+M123</f>
        <v>652</v>
      </c>
      <c r="N150" s="36">
        <f t="shared" si="67"/>
        <v>1539</v>
      </c>
      <c r="O150" s="33">
        <f t="shared" si="67"/>
        <v>2191</v>
      </c>
      <c r="P150" s="34">
        <f t="shared" si="67"/>
        <v>0</v>
      </c>
      <c r="Q150" s="35">
        <f t="shared" si="67"/>
        <v>2191</v>
      </c>
      <c r="R150" s="29">
        <f t="shared" si="67"/>
        <v>367</v>
      </c>
      <c r="S150" s="36">
        <f t="shared" si="67"/>
        <v>302</v>
      </c>
      <c r="T150" s="33">
        <f t="shared" si="67"/>
        <v>669</v>
      </c>
      <c r="U150" s="34">
        <f t="shared" si="67"/>
        <v>0</v>
      </c>
      <c r="V150" s="31">
        <f t="shared" si="67"/>
        <v>669</v>
      </c>
      <c r="W150" s="32">
        <f>IF(Q150=0,0,((V150/Q150)-1)*100)</f>
        <v>-69.46599726152442</v>
      </c>
      <c r="Y150" s="101"/>
    </row>
    <row r="151" spans="2:26" ht="14.25" thickBot="1" thickTop="1">
      <c r="B151" s="70"/>
      <c r="C151" s="70"/>
      <c r="D151" s="70"/>
      <c r="E151" s="70"/>
      <c r="F151" s="70"/>
      <c r="G151" s="70"/>
      <c r="H151" s="70"/>
      <c r="I151" s="277"/>
      <c r="L151" s="44" t="s">
        <v>21</v>
      </c>
      <c r="M151" s="45">
        <f aca="true" t="shared" si="68" ref="M151:V151">M150+M149+M148</f>
        <v>2107</v>
      </c>
      <c r="N151" s="46">
        <f t="shared" si="68"/>
        <v>4809</v>
      </c>
      <c r="O151" s="49">
        <f t="shared" si="68"/>
        <v>6916</v>
      </c>
      <c r="P151" s="49">
        <f t="shared" si="68"/>
        <v>57</v>
      </c>
      <c r="Q151" s="49">
        <f t="shared" si="68"/>
        <v>6973</v>
      </c>
      <c r="R151" s="45">
        <f t="shared" si="68"/>
        <v>1021</v>
      </c>
      <c r="S151" s="46">
        <f t="shared" si="68"/>
        <v>675</v>
      </c>
      <c r="T151" s="49">
        <f t="shared" si="68"/>
        <v>1696</v>
      </c>
      <c r="U151" s="49">
        <f t="shared" si="68"/>
        <v>0</v>
      </c>
      <c r="V151" s="49">
        <f t="shared" si="68"/>
        <v>1696</v>
      </c>
      <c r="W151" s="211">
        <f t="shared" si="61"/>
        <v>-75.67761365266026</v>
      </c>
      <c r="Y151" s="101"/>
      <c r="Z151" s="101"/>
    </row>
    <row r="152" spans="2:25" ht="13.5" thickTop="1">
      <c r="B152" s="70"/>
      <c r="C152" s="70"/>
      <c r="D152" s="70"/>
      <c r="E152" s="70"/>
      <c r="F152" s="70"/>
      <c r="G152" s="70"/>
      <c r="H152" s="70"/>
      <c r="I152" s="277"/>
      <c r="L152" s="4" t="s">
        <v>22</v>
      </c>
      <c r="M152" s="29">
        <f aca="true" t="shared" si="69" ref="M152:V152">+M98+M125</f>
        <v>173</v>
      </c>
      <c r="N152" s="36">
        <f t="shared" si="69"/>
        <v>87</v>
      </c>
      <c r="O152" s="33">
        <f t="shared" si="69"/>
        <v>260</v>
      </c>
      <c r="P152" s="34">
        <f t="shared" si="69"/>
        <v>0</v>
      </c>
      <c r="Q152" s="35">
        <f t="shared" si="69"/>
        <v>260</v>
      </c>
      <c r="R152" s="95">
        <f t="shared" si="69"/>
        <v>276</v>
      </c>
      <c r="S152" s="94">
        <f t="shared" si="69"/>
        <v>297</v>
      </c>
      <c r="T152" s="33">
        <f t="shared" si="69"/>
        <v>573</v>
      </c>
      <c r="U152" s="34">
        <f t="shared" si="69"/>
        <v>0</v>
      </c>
      <c r="V152" s="31">
        <f t="shared" si="69"/>
        <v>573</v>
      </c>
      <c r="W152" s="32">
        <f t="shared" si="61"/>
        <v>120.3846153846154</v>
      </c>
      <c r="Y152" s="101"/>
    </row>
    <row r="153" spans="2:25" ht="12.75">
      <c r="B153" s="70"/>
      <c r="C153" s="70"/>
      <c r="D153" s="70"/>
      <c r="E153" s="70"/>
      <c r="F153" s="70"/>
      <c r="G153" s="70"/>
      <c r="H153" s="70"/>
      <c r="I153" s="277"/>
      <c r="L153" s="4" t="s">
        <v>23</v>
      </c>
      <c r="M153" s="29">
        <f aca="true" t="shared" si="70" ref="M153:V153">+M99+M126</f>
        <v>173</v>
      </c>
      <c r="N153" s="36">
        <f t="shared" si="70"/>
        <v>104</v>
      </c>
      <c r="O153" s="33">
        <f t="shared" si="70"/>
        <v>277</v>
      </c>
      <c r="P153" s="34">
        <f t="shared" si="70"/>
        <v>0</v>
      </c>
      <c r="Q153" s="35">
        <f t="shared" si="70"/>
        <v>277</v>
      </c>
      <c r="R153" s="29">
        <f t="shared" si="70"/>
        <v>253</v>
      </c>
      <c r="S153" s="36">
        <f t="shared" si="70"/>
        <v>271</v>
      </c>
      <c r="T153" s="33">
        <f t="shared" si="70"/>
        <v>524</v>
      </c>
      <c r="U153" s="34">
        <f t="shared" si="70"/>
        <v>0</v>
      </c>
      <c r="V153" s="31">
        <f t="shared" si="70"/>
        <v>524</v>
      </c>
      <c r="W153" s="32">
        <f>IF(Q153=0,0,((V153/Q153)-1)*100)</f>
        <v>89.16967509025271</v>
      </c>
      <c r="Y153" s="101"/>
    </row>
    <row r="154" spans="2:25" ht="13.5" thickBot="1">
      <c r="B154" s="70"/>
      <c r="C154" s="70"/>
      <c r="D154" s="70"/>
      <c r="E154" s="70"/>
      <c r="F154" s="70"/>
      <c r="G154" s="70"/>
      <c r="H154" s="70"/>
      <c r="I154" s="277"/>
      <c r="L154" s="4" t="s">
        <v>24</v>
      </c>
      <c r="M154" s="29">
        <f aca="true" t="shared" si="71" ref="M154:V154">+M100+M127</f>
        <v>172</v>
      </c>
      <c r="N154" s="36">
        <f t="shared" si="71"/>
        <v>91</v>
      </c>
      <c r="O154" s="33">
        <f t="shared" si="71"/>
        <v>263</v>
      </c>
      <c r="P154" s="34">
        <f t="shared" si="71"/>
        <v>0</v>
      </c>
      <c r="Q154" s="35">
        <f t="shared" si="71"/>
        <v>263</v>
      </c>
      <c r="R154" s="29">
        <f t="shared" si="71"/>
        <v>326</v>
      </c>
      <c r="S154" s="36">
        <f t="shared" si="71"/>
        <v>283</v>
      </c>
      <c r="T154" s="33">
        <f t="shared" si="71"/>
        <v>609</v>
      </c>
      <c r="U154" s="34">
        <f t="shared" si="71"/>
        <v>0</v>
      </c>
      <c r="V154" s="31">
        <f t="shared" si="71"/>
        <v>609</v>
      </c>
      <c r="W154" s="32">
        <f>IF(Q154=0,0,((V154/Q154)-1)*100)</f>
        <v>131.55893536121673</v>
      </c>
      <c r="Y154" s="101"/>
    </row>
    <row r="155" spans="2:25" ht="14.25" thickBot="1" thickTop="1">
      <c r="B155" s="70"/>
      <c r="C155" s="70"/>
      <c r="D155" s="70"/>
      <c r="E155" s="70"/>
      <c r="F155" s="70"/>
      <c r="G155" s="70"/>
      <c r="H155" s="70"/>
      <c r="I155" s="277"/>
      <c r="J155" s="70"/>
      <c r="L155" s="44" t="s">
        <v>25</v>
      </c>
      <c r="M155" s="45">
        <f aca="true" t="shared" si="72" ref="M155:V155">+M152+M153+M154</f>
        <v>518</v>
      </c>
      <c r="N155" s="45">
        <f t="shared" si="72"/>
        <v>282</v>
      </c>
      <c r="O155" s="47">
        <f t="shared" si="72"/>
        <v>800</v>
      </c>
      <c r="P155" s="47">
        <f t="shared" si="72"/>
        <v>0</v>
      </c>
      <c r="Q155" s="47">
        <f t="shared" si="72"/>
        <v>800</v>
      </c>
      <c r="R155" s="45">
        <f t="shared" si="72"/>
        <v>855</v>
      </c>
      <c r="S155" s="45">
        <f t="shared" si="72"/>
        <v>851</v>
      </c>
      <c r="T155" s="47">
        <f t="shared" si="72"/>
        <v>1706</v>
      </c>
      <c r="U155" s="47">
        <f t="shared" si="72"/>
        <v>0</v>
      </c>
      <c r="V155" s="47">
        <f t="shared" si="72"/>
        <v>1706</v>
      </c>
      <c r="W155" s="211">
        <f>IF(Q155=0,0,((V155/Q155)-1)*100)</f>
        <v>113.24999999999999</v>
      </c>
      <c r="Y155" s="101"/>
    </row>
    <row r="156" spans="2:25" ht="14.25" thickBot="1" thickTop="1">
      <c r="B156" s="70"/>
      <c r="C156" s="70"/>
      <c r="D156" s="70"/>
      <c r="E156" s="70"/>
      <c r="F156" s="70"/>
      <c r="G156" s="70"/>
      <c r="H156" s="70"/>
      <c r="I156" s="277"/>
      <c r="J156" s="70"/>
      <c r="L156" s="4" t="s">
        <v>27</v>
      </c>
      <c r="M156" s="29">
        <f aca="true" t="shared" si="73" ref="M156:V156">+M102+M129</f>
        <v>200</v>
      </c>
      <c r="N156" s="36">
        <f t="shared" si="73"/>
        <v>92</v>
      </c>
      <c r="O156" s="33">
        <f t="shared" si="73"/>
        <v>292</v>
      </c>
      <c r="P156" s="34">
        <f t="shared" si="73"/>
        <v>0</v>
      </c>
      <c r="Q156" s="35">
        <f t="shared" si="73"/>
        <v>292</v>
      </c>
      <c r="R156" s="29">
        <f t="shared" si="73"/>
        <v>300</v>
      </c>
      <c r="S156" s="36">
        <f t="shared" si="73"/>
        <v>294</v>
      </c>
      <c r="T156" s="51">
        <f t="shared" si="73"/>
        <v>594</v>
      </c>
      <c r="U156" s="59">
        <f t="shared" si="73"/>
        <v>0</v>
      </c>
      <c r="V156" s="31">
        <f t="shared" si="73"/>
        <v>594</v>
      </c>
      <c r="W156" s="32">
        <f t="shared" si="61"/>
        <v>103.42465753424656</v>
      </c>
      <c r="Y156" s="101"/>
    </row>
    <row r="157" spans="1:26" ht="14.25" thickBot="1" thickTop="1">
      <c r="A157" s="244"/>
      <c r="B157" s="262"/>
      <c r="C157" s="263"/>
      <c r="D157" s="263"/>
      <c r="E157" s="263"/>
      <c r="F157" s="263"/>
      <c r="G157" s="263"/>
      <c r="H157" s="263"/>
      <c r="I157" s="310"/>
      <c r="J157" s="244"/>
      <c r="L157" s="39" t="s">
        <v>69</v>
      </c>
      <c r="M157" s="40">
        <f aca="true" t="shared" si="74" ref="M157:V157">+M151+M155+M156</f>
        <v>2825</v>
      </c>
      <c r="N157" s="41">
        <f t="shared" si="74"/>
        <v>5183</v>
      </c>
      <c r="O157" s="40">
        <f t="shared" si="74"/>
        <v>8008</v>
      </c>
      <c r="P157" s="40">
        <f t="shared" si="74"/>
        <v>57</v>
      </c>
      <c r="Q157" s="40">
        <f t="shared" si="74"/>
        <v>8065</v>
      </c>
      <c r="R157" s="40">
        <f t="shared" si="74"/>
        <v>2176</v>
      </c>
      <c r="S157" s="41">
        <f t="shared" si="74"/>
        <v>1820</v>
      </c>
      <c r="T157" s="40">
        <f t="shared" si="74"/>
        <v>3996</v>
      </c>
      <c r="U157" s="40">
        <f t="shared" si="74"/>
        <v>0</v>
      </c>
      <c r="V157" s="42">
        <f t="shared" si="74"/>
        <v>3996</v>
      </c>
      <c r="W157" s="54">
        <f>IF(Q157=0,0,((V157/Q157)-1)*100)</f>
        <v>-50.45257284562926</v>
      </c>
      <c r="Y157" s="101"/>
      <c r="Z157" s="101"/>
    </row>
    <row r="158" spans="1:26" ht="14.25" thickBot="1" thickTop="1">
      <c r="A158" s="70"/>
      <c r="B158" s="262"/>
      <c r="C158" s="263"/>
      <c r="D158" s="263"/>
      <c r="E158" s="263"/>
      <c r="F158" s="263"/>
      <c r="G158" s="263"/>
      <c r="H158" s="263"/>
      <c r="I158" s="310"/>
      <c r="J158" s="70"/>
      <c r="L158" s="39" t="s">
        <v>70</v>
      </c>
      <c r="M158" s="40">
        <f aca="true" t="shared" si="75" ref="M158:V158">+M147+M151+M155+M156</f>
        <v>4741</v>
      </c>
      <c r="N158" s="41">
        <f t="shared" si="75"/>
        <v>10129</v>
      </c>
      <c r="O158" s="40">
        <f t="shared" si="75"/>
        <v>14870</v>
      </c>
      <c r="P158" s="40">
        <f t="shared" si="75"/>
        <v>57</v>
      </c>
      <c r="Q158" s="40">
        <f t="shared" si="75"/>
        <v>14927</v>
      </c>
      <c r="R158" s="40">
        <f t="shared" si="75"/>
        <v>3185</v>
      </c>
      <c r="S158" s="41">
        <f t="shared" si="75"/>
        <v>2265</v>
      </c>
      <c r="T158" s="40">
        <f t="shared" si="75"/>
        <v>5450</v>
      </c>
      <c r="U158" s="40">
        <f t="shared" si="75"/>
        <v>15</v>
      </c>
      <c r="V158" s="42">
        <f t="shared" si="75"/>
        <v>5465</v>
      </c>
      <c r="W158" s="54">
        <f>IF(Q158=0,0,((V158/Q158)-1)*100)</f>
        <v>-63.38849065451866</v>
      </c>
      <c r="Y158" s="101"/>
      <c r="Z158" s="101"/>
    </row>
    <row r="159" spans="2:23" ht="13.5" thickTop="1">
      <c r="B159" s="334"/>
      <c r="C159" s="335"/>
      <c r="D159" s="335"/>
      <c r="E159" s="263"/>
      <c r="F159" s="154"/>
      <c r="G159" s="154"/>
      <c r="H159" s="264"/>
      <c r="I159" s="277"/>
      <c r="J159" s="70"/>
      <c r="L159" s="4" t="s">
        <v>28</v>
      </c>
      <c r="M159" s="29">
        <f>+M105+M132</f>
        <v>248</v>
      </c>
      <c r="N159" s="36">
        <f>+N105+N132</f>
        <v>150</v>
      </c>
      <c r="O159" s="33">
        <f>+O105+O132</f>
        <v>398</v>
      </c>
      <c r="P159" s="34">
        <f>+P105+P132</f>
        <v>0</v>
      </c>
      <c r="Q159" s="35">
        <f>+Q105+Q132</f>
        <v>398</v>
      </c>
      <c r="R159" s="29"/>
      <c r="S159" s="36"/>
      <c r="T159" s="33"/>
      <c r="U159" s="34"/>
      <c r="V159" s="31"/>
      <c r="W159" s="32"/>
    </row>
    <row r="160" spans="2:27" s="102" customFormat="1" ht="12.75" customHeight="1" thickBot="1">
      <c r="B160" s="258"/>
      <c r="C160" s="258"/>
      <c r="D160" s="258"/>
      <c r="E160" s="258"/>
      <c r="F160" s="258"/>
      <c r="G160" s="258"/>
      <c r="H160" s="258"/>
      <c r="I160" s="278"/>
      <c r="L160" s="103" t="s">
        <v>29</v>
      </c>
      <c r="M160" s="104">
        <f>+M106+M133</f>
        <v>237</v>
      </c>
      <c r="N160" s="105">
        <f>+N106+N133</f>
        <v>145</v>
      </c>
      <c r="O160" s="106">
        <f>+O106+O133</f>
        <v>382</v>
      </c>
      <c r="P160" s="119">
        <f>+P106+P133</f>
        <v>24</v>
      </c>
      <c r="Q160" s="108">
        <f>+Q106+Q133</f>
        <v>406</v>
      </c>
      <c r="R160" s="104"/>
      <c r="S160" s="105"/>
      <c r="T160" s="117"/>
      <c r="U160" s="107"/>
      <c r="V160" s="109"/>
      <c r="W160" s="110"/>
      <c r="X160" s="341"/>
      <c r="Y160" s="101"/>
      <c r="AA160" s="343"/>
    </row>
    <row r="161" spans="2:27" s="102" customFormat="1" ht="12.75" customHeight="1" thickBot="1" thickTop="1">
      <c r="B161" s="258"/>
      <c r="C161" s="258"/>
      <c r="D161" s="258"/>
      <c r="E161" s="258"/>
      <c r="F161" s="258"/>
      <c r="G161" s="258"/>
      <c r="H161" s="258"/>
      <c r="I161" s="278"/>
      <c r="L161" s="112" t="s">
        <v>30</v>
      </c>
      <c r="M161" s="113">
        <f>+M156+M159+M160</f>
        <v>685</v>
      </c>
      <c r="N161" s="114">
        <f>+N156+N159+N160</f>
        <v>387</v>
      </c>
      <c r="O161" s="113">
        <f>+O156+O159+O160</f>
        <v>1072</v>
      </c>
      <c r="P161" s="113">
        <f>+P156+P159+P160</f>
        <v>24</v>
      </c>
      <c r="Q161" s="116">
        <f>+Q156+Q159+Q160</f>
        <v>1096</v>
      </c>
      <c r="R161" s="113"/>
      <c r="S161" s="114"/>
      <c r="T161" s="113"/>
      <c r="U161" s="113"/>
      <c r="V161" s="116"/>
      <c r="W161" s="276"/>
      <c r="X161" s="341"/>
      <c r="AA161" s="343"/>
    </row>
    <row r="162" spans="2:23" ht="14.25" thickBot="1" thickTop="1">
      <c r="B162" s="70"/>
      <c r="C162" s="70"/>
      <c r="D162" s="70"/>
      <c r="E162" s="70"/>
      <c r="F162" s="70"/>
      <c r="G162" s="70"/>
      <c r="H162" s="70"/>
      <c r="I162" s="277"/>
      <c r="L162" s="39" t="s">
        <v>9</v>
      </c>
      <c r="M162" s="40">
        <f>M151+M155+M161+M147</f>
        <v>5226</v>
      </c>
      <c r="N162" s="41">
        <f>N151+N155+N161+N147</f>
        <v>10424</v>
      </c>
      <c r="O162" s="40">
        <f>O151+O155+O161+O147</f>
        <v>15650</v>
      </c>
      <c r="P162" s="40">
        <f>P151+P155+P161+P147</f>
        <v>81</v>
      </c>
      <c r="Q162" s="40">
        <f>Q151+Q155+Q161+Q147</f>
        <v>15731</v>
      </c>
      <c r="R162" s="40"/>
      <c r="S162" s="41"/>
      <c r="T162" s="40"/>
      <c r="U162" s="40"/>
      <c r="V162" s="40"/>
      <c r="W162" s="54"/>
    </row>
    <row r="163" spans="2:12" ht="13.5" thickTop="1">
      <c r="B163" s="70"/>
      <c r="C163" s="70"/>
      <c r="D163" s="70"/>
      <c r="E163" s="70"/>
      <c r="F163" s="70"/>
      <c r="G163" s="70"/>
      <c r="H163" s="70"/>
      <c r="I163" s="277"/>
      <c r="L163" s="63" t="s">
        <v>65</v>
      </c>
    </row>
    <row r="164" spans="2:23" ht="12.75">
      <c r="B164" s="70"/>
      <c r="C164" s="70"/>
      <c r="D164" s="70"/>
      <c r="E164" s="70"/>
      <c r="F164" s="70"/>
      <c r="G164" s="70"/>
      <c r="H164" s="70"/>
      <c r="I164" s="277"/>
      <c r="L164" s="348" t="s">
        <v>51</v>
      </c>
      <c r="M164" s="348"/>
      <c r="N164" s="348"/>
      <c r="O164" s="348"/>
      <c r="P164" s="348"/>
      <c r="Q164" s="348"/>
      <c r="R164" s="348"/>
      <c r="S164" s="348"/>
      <c r="T164" s="348"/>
      <c r="U164" s="348"/>
      <c r="V164" s="348"/>
      <c r="W164" s="348"/>
    </row>
    <row r="165" spans="2:23" ht="15.75">
      <c r="B165" s="70"/>
      <c r="C165" s="70"/>
      <c r="D165" s="70"/>
      <c r="E165" s="70"/>
      <c r="F165" s="70"/>
      <c r="G165" s="70"/>
      <c r="H165" s="70"/>
      <c r="I165" s="277"/>
      <c r="L165" s="349" t="s">
        <v>52</v>
      </c>
      <c r="M165" s="349"/>
      <c r="N165" s="349"/>
      <c r="O165" s="349"/>
      <c r="P165" s="349"/>
      <c r="Q165" s="349"/>
      <c r="R165" s="349"/>
      <c r="S165" s="349"/>
      <c r="T165" s="349"/>
      <c r="U165" s="349"/>
      <c r="V165" s="349"/>
      <c r="W165" s="349"/>
    </row>
    <row r="166" spans="2:23" ht="13.5" thickBot="1">
      <c r="B166" s="70"/>
      <c r="C166" s="70"/>
      <c r="D166" s="70"/>
      <c r="E166" s="70"/>
      <c r="F166" s="70"/>
      <c r="G166" s="70"/>
      <c r="H166" s="70"/>
      <c r="I166" s="277"/>
      <c r="W166" s="272" t="s">
        <v>43</v>
      </c>
    </row>
    <row r="167" spans="2:23" ht="17.25" thickBot="1" thickTop="1">
      <c r="B167" s="70"/>
      <c r="C167" s="70"/>
      <c r="D167" s="70"/>
      <c r="E167" s="70"/>
      <c r="F167" s="70"/>
      <c r="G167" s="70"/>
      <c r="H167" s="70"/>
      <c r="I167" s="277"/>
      <c r="L167" s="3"/>
      <c r="M167" s="350" t="s">
        <v>67</v>
      </c>
      <c r="N167" s="351"/>
      <c r="O167" s="351"/>
      <c r="P167" s="351"/>
      <c r="Q167" s="352"/>
      <c r="R167" s="353" t="s">
        <v>68</v>
      </c>
      <c r="S167" s="354"/>
      <c r="T167" s="354"/>
      <c r="U167" s="354"/>
      <c r="V167" s="355"/>
      <c r="W167" s="269" t="s">
        <v>4</v>
      </c>
    </row>
    <row r="168" spans="2:23" ht="13.5" thickTop="1">
      <c r="B168" s="70"/>
      <c r="C168" s="70"/>
      <c r="D168" s="70"/>
      <c r="E168" s="70"/>
      <c r="F168" s="70"/>
      <c r="G168" s="70"/>
      <c r="H168" s="70"/>
      <c r="I168" s="277"/>
      <c r="L168" s="4" t="s">
        <v>5</v>
      </c>
      <c r="M168" s="5"/>
      <c r="N168" s="8"/>
      <c r="O168" s="9"/>
      <c r="P168" s="10"/>
      <c r="Q168" s="11"/>
      <c r="R168" s="5"/>
      <c r="S168" s="8"/>
      <c r="T168" s="9"/>
      <c r="U168" s="10"/>
      <c r="V168" s="11"/>
      <c r="W168" s="270" t="s">
        <v>6</v>
      </c>
    </row>
    <row r="169" spans="2:23" ht="13.5" thickBot="1">
      <c r="B169" s="70"/>
      <c r="C169" s="70"/>
      <c r="D169" s="70"/>
      <c r="E169" s="70"/>
      <c r="F169" s="70"/>
      <c r="G169" s="70"/>
      <c r="H169" s="70"/>
      <c r="I169" s="277"/>
      <c r="L169" s="12"/>
      <c r="M169" s="15" t="s">
        <v>44</v>
      </c>
      <c r="N169" s="16" t="s">
        <v>45</v>
      </c>
      <c r="O169" s="17" t="s">
        <v>46</v>
      </c>
      <c r="P169" s="18" t="s">
        <v>13</v>
      </c>
      <c r="Q169" s="19" t="s">
        <v>9</v>
      </c>
      <c r="R169" s="15" t="s">
        <v>44</v>
      </c>
      <c r="S169" s="16" t="s">
        <v>45</v>
      </c>
      <c r="T169" s="17" t="s">
        <v>46</v>
      </c>
      <c r="U169" s="18" t="s">
        <v>13</v>
      </c>
      <c r="V169" s="19" t="s">
        <v>9</v>
      </c>
      <c r="W169" s="271"/>
    </row>
    <row r="170" spans="2:23" ht="3.75" customHeight="1" thickTop="1">
      <c r="B170" s="70"/>
      <c r="C170" s="70"/>
      <c r="D170" s="70"/>
      <c r="E170" s="70"/>
      <c r="F170" s="70"/>
      <c r="G170" s="70"/>
      <c r="H170" s="70"/>
      <c r="I170" s="277"/>
      <c r="L170" s="4"/>
      <c r="M170" s="23"/>
      <c r="N170" s="24"/>
      <c r="O170" s="25"/>
      <c r="P170" s="26"/>
      <c r="Q170" s="27"/>
      <c r="R170" s="23"/>
      <c r="S170" s="24"/>
      <c r="T170" s="25"/>
      <c r="U170" s="26"/>
      <c r="V170" s="28"/>
      <c r="W170" s="230"/>
    </row>
    <row r="171" spans="2:23" ht="12.75">
      <c r="B171" s="70"/>
      <c r="C171" s="70"/>
      <c r="D171" s="70"/>
      <c r="E171" s="70"/>
      <c r="F171" s="70"/>
      <c r="G171" s="70"/>
      <c r="H171" s="70"/>
      <c r="I171" s="277"/>
      <c r="L171" s="4" t="s">
        <v>14</v>
      </c>
      <c r="M171" s="29">
        <v>0</v>
      </c>
      <c r="N171" s="36">
        <v>0</v>
      </c>
      <c r="O171" s="33">
        <f>M171+N171</f>
        <v>0</v>
      </c>
      <c r="P171" s="34">
        <v>0</v>
      </c>
      <c r="Q171" s="35">
        <f>O171+P171</f>
        <v>0</v>
      </c>
      <c r="R171" s="29">
        <v>0</v>
      </c>
      <c r="S171" s="36">
        <v>0</v>
      </c>
      <c r="T171" s="33">
        <f>R171+S171</f>
        <v>0</v>
      </c>
      <c r="U171" s="34">
        <v>0</v>
      </c>
      <c r="V171" s="31">
        <f>+U171+T171</f>
        <v>0</v>
      </c>
      <c r="W171" s="32">
        <f aca="true" t="shared" si="76" ref="W171:W183">IF(Q171=0,0,((V171/Q171)-1)*100)</f>
        <v>0</v>
      </c>
    </row>
    <row r="172" spans="2:23" ht="12.75">
      <c r="B172" s="70"/>
      <c r="C172" s="70"/>
      <c r="D172" s="70"/>
      <c r="E172" s="70"/>
      <c r="F172" s="70"/>
      <c r="G172" s="70"/>
      <c r="H172" s="70"/>
      <c r="I172" s="277"/>
      <c r="L172" s="4" t="s">
        <v>15</v>
      </c>
      <c r="M172" s="29">
        <v>0</v>
      </c>
      <c r="N172" s="36">
        <v>0</v>
      </c>
      <c r="O172" s="33">
        <f>M172+N172</f>
        <v>0</v>
      </c>
      <c r="P172" s="34">
        <v>0</v>
      </c>
      <c r="Q172" s="35">
        <f>O172+P172</f>
        <v>0</v>
      </c>
      <c r="R172" s="29">
        <v>0</v>
      </c>
      <c r="S172" s="36">
        <v>0</v>
      </c>
      <c r="T172" s="33">
        <f>R172+S172</f>
        <v>0</v>
      </c>
      <c r="U172" s="34">
        <v>0</v>
      </c>
      <c r="V172" s="31">
        <f>+U172+T172</f>
        <v>0</v>
      </c>
      <c r="W172" s="32">
        <f t="shared" si="76"/>
        <v>0</v>
      </c>
    </row>
    <row r="173" spans="2:23" ht="13.5" thickBot="1">
      <c r="B173" s="70"/>
      <c r="C173" s="70"/>
      <c r="D173" s="70"/>
      <c r="E173" s="70"/>
      <c r="F173" s="70"/>
      <c r="G173" s="70"/>
      <c r="H173" s="70"/>
      <c r="I173" s="277"/>
      <c r="L173" s="12" t="s">
        <v>16</v>
      </c>
      <c r="M173" s="29">
        <v>0</v>
      </c>
      <c r="N173" s="36">
        <v>0</v>
      </c>
      <c r="O173" s="33">
        <f>M173+N173</f>
        <v>0</v>
      </c>
      <c r="P173" s="34">
        <v>0</v>
      </c>
      <c r="Q173" s="35">
        <f>O173+P173</f>
        <v>0</v>
      </c>
      <c r="R173" s="29">
        <v>0</v>
      </c>
      <c r="S173" s="36">
        <v>0</v>
      </c>
      <c r="T173" s="33">
        <f>R173+S173</f>
        <v>0</v>
      </c>
      <c r="U173" s="34">
        <v>0</v>
      </c>
      <c r="V173" s="31">
        <f>+U173+T173</f>
        <v>0</v>
      </c>
      <c r="W173" s="32">
        <f t="shared" si="76"/>
        <v>0</v>
      </c>
    </row>
    <row r="174" spans="2:23" ht="14.25" thickBot="1" thickTop="1">
      <c r="B174" s="70"/>
      <c r="C174" s="70"/>
      <c r="D174" s="70"/>
      <c r="E174" s="70"/>
      <c r="F174" s="70"/>
      <c r="G174" s="70"/>
      <c r="H174" s="70"/>
      <c r="I174" s="277"/>
      <c r="L174" s="39" t="s">
        <v>17</v>
      </c>
      <c r="M174" s="40">
        <f>+M171+M172+M173</f>
        <v>0</v>
      </c>
      <c r="N174" s="41">
        <f>+N171+N172+N173</f>
        <v>0</v>
      </c>
      <c r="O174" s="40">
        <f>+O171+O172+O173</f>
        <v>0</v>
      </c>
      <c r="P174" s="40">
        <f>+P171+P172+P173</f>
        <v>0</v>
      </c>
      <c r="Q174" s="40">
        <f>Q173+Q171+Q172</f>
        <v>0</v>
      </c>
      <c r="R174" s="40">
        <f>+R171+R172+R173</f>
        <v>0</v>
      </c>
      <c r="S174" s="41">
        <f>+S171+S172+S173</f>
        <v>0</v>
      </c>
      <c r="T174" s="40">
        <f>+T171+T172+T173</f>
        <v>0</v>
      </c>
      <c r="U174" s="40">
        <f>+U171+U172+U173</f>
        <v>0</v>
      </c>
      <c r="V174" s="42">
        <f>V173+V171+V172</f>
        <v>0</v>
      </c>
      <c r="W174" s="54">
        <f t="shared" si="76"/>
        <v>0</v>
      </c>
    </row>
    <row r="175" spans="2:23" ht="13.5" thickTop="1">
      <c r="B175" s="70"/>
      <c r="C175" s="70"/>
      <c r="D175" s="70"/>
      <c r="E175" s="70"/>
      <c r="F175" s="70"/>
      <c r="G175" s="70"/>
      <c r="H175" s="70"/>
      <c r="I175" s="277"/>
      <c r="L175" s="4" t="s">
        <v>18</v>
      </c>
      <c r="M175" s="96">
        <v>0</v>
      </c>
      <c r="N175" s="97">
        <v>0</v>
      </c>
      <c r="O175" s="98">
        <f>M175+N175</f>
        <v>0</v>
      </c>
      <c r="P175" s="34">
        <v>0</v>
      </c>
      <c r="Q175" s="99">
        <f>O175+P175</f>
        <v>0</v>
      </c>
      <c r="R175" s="96">
        <v>0</v>
      </c>
      <c r="S175" s="97">
        <v>0</v>
      </c>
      <c r="T175" s="98">
        <f>R175+S175</f>
        <v>0</v>
      </c>
      <c r="U175" s="34">
        <v>0</v>
      </c>
      <c r="V175" s="31">
        <f>+U175+T175</f>
        <v>0</v>
      </c>
      <c r="W175" s="32">
        <f t="shared" si="76"/>
        <v>0</v>
      </c>
    </row>
    <row r="176" spans="2:23" ht="12.75">
      <c r="B176" s="70"/>
      <c r="C176" s="70"/>
      <c r="D176" s="70"/>
      <c r="E176" s="70"/>
      <c r="F176" s="70"/>
      <c r="G176" s="70"/>
      <c r="H176" s="70"/>
      <c r="I176" s="277"/>
      <c r="L176" s="4" t="s">
        <v>19</v>
      </c>
      <c r="M176" s="29">
        <v>0</v>
      </c>
      <c r="N176" s="36">
        <v>0</v>
      </c>
      <c r="O176" s="33">
        <f>M176+N176</f>
        <v>0</v>
      </c>
      <c r="P176" s="34">
        <v>0</v>
      </c>
      <c r="Q176" s="35">
        <f>O176+P176</f>
        <v>0</v>
      </c>
      <c r="R176" s="29">
        <v>0</v>
      </c>
      <c r="S176" s="36">
        <v>0</v>
      </c>
      <c r="T176" s="33">
        <f>R176+S176</f>
        <v>0</v>
      </c>
      <c r="U176" s="34">
        <v>0</v>
      </c>
      <c r="V176" s="31">
        <f>+U176+T176</f>
        <v>0</v>
      </c>
      <c r="W176" s="32">
        <f t="shared" si="76"/>
        <v>0</v>
      </c>
    </row>
    <row r="177" spans="2:23" ht="13.5" thickBot="1">
      <c r="B177" s="70"/>
      <c r="C177" s="70"/>
      <c r="D177" s="70"/>
      <c r="E177" s="70"/>
      <c r="F177" s="70"/>
      <c r="G177" s="70"/>
      <c r="H177" s="70"/>
      <c r="I177" s="277"/>
      <c r="L177" s="4" t="s">
        <v>20</v>
      </c>
      <c r="M177" s="29">
        <v>0</v>
      </c>
      <c r="N177" s="36">
        <v>0</v>
      </c>
      <c r="O177" s="33">
        <f>M177+N177</f>
        <v>0</v>
      </c>
      <c r="P177" s="34">
        <v>0</v>
      </c>
      <c r="Q177" s="35">
        <f>O177+P177</f>
        <v>0</v>
      </c>
      <c r="R177" s="29">
        <v>0</v>
      </c>
      <c r="S177" s="36">
        <v>0</v>
      </c>
      <c r="T177" s="33">
        <f>R177+S177</f>
        <v>0</v>
      </c>
      <c r="U177" s="34">
        <v>0</v>
      </c>
      <c r="V177" s="31">
        <f>+U177+T177</f>
        <v>0</v>
      </c>
      <c r="W177" s="32">
        <f>IF(Q177=0,0,((V177/Q177)-1)*100)</f>
        <v>0</v>
      </c>
    </row>
    <row r="178" spans="2:23" ht="14.25" thickBot="1" thickTop="1">
      <c r="B178" s="70"/>
      <c r="C178" s="70"/>
      <c r="D178" s="70"/>
      <c r="E178" s="70"/>
      <c r="F178" s="70"/>
      <c r="G178" s="70"/>
      <c r="H178" s="70"/>
      <c r="I178" s="277"/>
      <c r="L178" s="44" t="s">
        <v>21</v>
      </c>
      <c r="M178" s="45">
        <f aca="true" t="shared" si="77" ref="M178:V178">M177+M176+M175</f>
        <v>0</v>
      </c>
      <c r="N178" s="49">
        <f t="shared" si="77"/>
        <v>0</v>
      </c>
      <c r="O178" s="49">
        <f t="shared" si="77"/>
        <v>0</v>
      </c>
      <c r="P178" s="47">
        <f t="shared" si="77"/>
        <v>0</v>
      </c>
      <c r="Q178" s="49">
        <f t="shared" si="77"/>
        <v>0</v>
      </c>
      <c r="R178" s="45">
        <f t="shared" si="77"/>
        <v>0</v>
      </c>
      <c r="S178" s="49">
        <f t="shared" si="77"/>
        <v>0</v>
      </c>
      <c r="T178" s="49">
        <f t="shared" si="77"/>
        <v>0</v>
      </c>
      <c r="U178" s="47">
        <f t="shared" si="77"/>
        <v>0</v>
      </c>
      <c r="V178" s="49">
        <f t="shared" si="77"/>
        <v>0</v>
      </c>
      <c r="W178" s="54">
        <f t="shared" si="76"/>
        <v>0</v>
      </c>
    </row>
    <row r="179" spans="2:23" ht="13.5" thickTop="1">
      <c r="B179" s="70"/>
      <c r="C179" s="70"/>
      <c r="D179" s="70"/>
      <c r="E179" s="70"/>
      <c r="F179" s="70"/>
      <c r="G179" s="70"/>
      <c r="H179" s="70"/>
      <c r="I179" s="277"/>
      <c r="L179" s="4" t="s">
        <v>22</v>
      </c>
      <c r="M179" s="29">
        <v>0</v>
      </c>
      <c r="N179" s="36">
        <v>0</v>
      </c>
      <c r="O179" s="33">
        <f>M179+N179</f>
        <v>0</v>
      </c>
      <c r="P179" s="34">
        <v>0</v>
      </c>
      <c r="Q179" s="35">
        <f>O179+P179</f>
        <v>0</v>
      </c>
      <c r="R179" s="29">
        <v>0</v>
      </c>
      <c r="S179" s="36">
        <v>0</v>
      </c>
      <c r="T179" s="33">
        <f>R179+S179</f>
        <v>0</v>
      </c>
      <c r="U179" s="34">
        <v>0</v>
      </c>
      <c r="V179" s="31">
        <f>+U179+T179</f>
        <v>0</v>
      </c>
      <c r="W179" s="32">
        <f t="shared" si="76"/>
        <v>0</v>
      </c>
    </row>
    <row r="180" spans="2:23" ht="12.75">
      <c r="B180" s="70"/>
      <c r="C180" s="70"/>
      <c r="D180" s="70"/>
      <c r="E180" s="70"/>
      <c r="F180" s="70"/>
      <c r="G180" s="70"/>
      <c r="H180" s="70"/>
      <c r="I180" s="277"/>
      <c r="L180" s="4" t="s">
        <v>23</v>
      </c>
      <c r="M180" s="29">
        <v>0</v>
      </c>
      <c r="N180" s="36">
        <v>0</v>
      </c>
      <c r="O180" s="33">
        <f>M180+N180</f>
        <v>0</v>
      </c>
      <c r="P180" s="34">
        <v>0</v>
      </c>
      <c r="Q180" s="35">
        <f>O180+P180</f>
        <v>0</v>
      </c>
      <c r="R180" s="29">
        <v>0</v>
      </c>
      <c r="S180" s="36">
        <v>0</v>
      </c>
      <c r="T180" s="33">
        <f>R180+S180</f>
        <v>0</v>
      </c>
      <c r="U180" s="34">
        <v>0</v>
      </c>
      <c r="V180" s="31">
        <f>T180+U180</f>
        <v>0</v>
      </c>
      <c r="W180" s="32">
        <f>IF(Q180=0,0,((V180/Q180)-1)*100)</f>
        <v>0</v>
      </c>
    </row>
    <row r="181" spans="2:23" ht="13.5" thickBot="1">
      <c r="B181" s="70"/>
      <c r="C181" s="70"/>
      <c r="D181" s="70"/>
      <c r="E181" s="70"/>
      <c r="F181" s="70"/>
      <c r="G181" s="70"/>
      <c r="H181" s="70"/>
      <c r="I181" s="277"/>
      <c r="L181" s="4" t="s">
        <v>24</v>
      </c>
      <c r="M181" s="29">
        <v>0</v>
      </c>
      <c r="N181" s="36">
        <v>0</v>
      </c>
      <c r="O181" s="51">
        <f>M181+N181</f>
        <v>0</v>
      </c>
      <c r="P181" s="52">
        <v>0</v>
      </c>
      <c r="Q181" s="35">
        <f>O181+P181</f>
        <v>0</v>
      </c>
      <c r="R181" s="29">
        <v>0</v>
      </c>
      <c r="S181" s="36">
        <v>0</v>
      </c>
      <c r="T181" s="51">
        <f>R181+S181</f>
        <v>0</v>
      </c>
      <c r="U181" s="52">
        <v>0</v>
      </c>
      <c r="V181" s="31">
        <f>T181+U181</f>
        <v>0</v>
      </c>
      <c r="W181" s="32">
        <f>IF(Q181=0,0,((V181/Q181)-1)*100)</f>
        <v>0</v>
      </c>
    </row>
    <row r="182" spans="2:23" ht="14.25" thickBot="1" thickTop="1">
      <c r="B182" s="70"/>
      <c r="C182" s="70"/>
      <c r="D182" s="70"/>
      <c r="E182" s="70"/>
      <c r="F182" s="70"/>
      <c r="G182" s="70"/>
      <c r="H182" s="70"/>
      <c r="I182" s="277"/>
      <c r="L182" s="44" t="s">
        <v>25</v>
      </c>
      <c r="M182" s="45">
        <f aca="true" t="shared" si="78" ref="M182:V182">+M179+M180+M181</f>
        <v>0</v>
      </c>
      <c r="N182" s="45">
        <f t="shared" si="78"/>
        <v>0</v>
      </c>
      <c r="O182" s="171">
        <f t="shared" si="78"/>
        <v>0</v>
      </c>
      <c r="P182" s="268">
        <f t="shared" si="78"/>
        <v>0</v>
      </c>
      <c r="Q182" s="49">
        <f t="shared" si="78"/>
        <v>0</v>
      </c>
      <c r="R182" s="45">
        <f t="shared" si="78"/>
        <v>0</v>
      </c>
      <c r="S182" s="45">
        <f t="shared" si="78"/>
        <v>0</v>
      </c>
      <c r="T182" s="47">
        <f t="shared" si="78"/>
        <v>0</v>
      </c>
      <c r="U182" s="47">
        <f t="shared" si="78"/>
        <v>0</v>
      </c>
      <c r="V182" s="47">
        <f t="shared" si="78"/>
        <v>0</v>
      </c>
      <c r="W182" s="211">
        <f>IF(Q182=0,0,((V182/Q182)-1)*100)</f>
        <v>0</v>
      </c>
    </row>
    <row r="183" spans="2:27" s="102" customFormat="1" ht="12.75" customHeight="1" thickBot="1" thickTop="1">
      <c r="B183" s="259"/>
      <c r="C183" s="259"/>
      <c r="D183" s="259"/>
      <c r="E183" s="259"/>
      <c r="F183" s="259"/>
      <c r="G183" s="259"/>
      <c r="H183" s="259"/>
      <c r="I183" s="317"/>
      <c r="L183" s="103" t="s">
        <v>27</v>
      </c>
      <c r="M183" s="104">
        <v>0</v>
      </c>
      <c r="N183" s="105">
        <v>0</v>
      </c>
      <c r="O183" s="117">
        <f>M183+N183</f>
        <v>0</v>
      </c>
      <c r="P183" s="118">
        <v>0</v>
      </c>
      <c r="Q183" s="108">
        <f>O183+P183</f>
        <v>0</v>
      </c>
      <c r="R183" s="104">
        <v>0</v>
      </c>
      <c r="S183" s="105">
        <v>0</v>
      </c>
      <c r="T183" s="117">
        <f>R183+S183</f>
        <v>0</v>
      </c>
      <c r="U183" s="118">
        <v>0</v>
      </c>
      <c r="V183" s="109">
        <f>T183+U183</f>
        <v>0</v>
      </c>
      <c r="W183" s="110">
        <f t="shared" si="76"/>
        <v>0</v>
      </c>
      <c r="X183" s="341"/>
      <c r="AA183" s="343"/>
    </row>
    <row r="184" spans="1:23" ht="14.25" thickBot="1" thickTop="1">
      <c r="A184" s="244"/>
      <c r="B184" s="262"/>
      <c r="C184" s="263"/>
      <c r="D184" s="263"/>
      <c r="E184" s="263"/>
      <c r="F184" s="263"/>
      <c r="G184" s="263"/>
      <c r="H184" s="263"/>
      <c r="I184" s="310"/>
      <c r="J184" s="244"/>
      <c r="L184" s="39" t="s">
        <v>69</v>
      </c>
      <c r="M184" s="40">
        <f aca="true" t="shared" si="79" ref="M184:V184">+M178+M182+M183</f>
        <v>0</v>
      </c>
      <c r="N184" s="41">
        <f t="shared" si="79"/>
        <v>0</v>
      </c>
      <c r="O184" s="40">
        <f t="shared" si="79"/>
        <v>0</v>
      </c>
      <c r="P184" s="40">
        <f t="shared" si="79"/>
        <v>0</v>
      </c>
      <c r="Q184" s="40">
        <f t="shared" si="79"/>
        <v>0</v>
      </c>
      <c r="R184" s="40">
        <f t="shared" si="79"/>
        <v>0</v>
      </c>
      <c r="S184" s="41">
        <f t="shared" si="79"/>
        <v>0</v>
      </c>
      <c r="T184" s="40">
        <f t="shared" si="79"/>
        <v>0</v>
      </c>
      <c r="U184" s="40">
        <f t="shared" si="79"/>
        <v>0</v>
      </c>
      <c r="V184" s="42">
        <f t="shared" si="79"/>
        <v>0</v>
      </c>
      <c r="W184" s="54">
        <f>IF(Q184=0,0,((V184/Q184)-1)*100)</f>
        <v>0</v>
      </c>
    </row>
    <row r="185" spans="1:23" ht="14.25" thickBot="1" thickTop="1">
      <c r="A185" s="70"/>
      <c r="B185" s="262"/>
      <c r="C185" s="263"/>
      <c r="D185" s="263"/>
      <c r="E185" s="263"/>
      <c r="F185" s="263"/>
      <c r="G185" s="263"/>
      <c r="H185" s="263"/>
      <c r="I185" s="310"/>
      <c r="J185" s="70"/>
      <c r="L185" s="39" t="s">
        <v>70</v>
      </c>
      <c r="M185" s="40">
        <f aca="true" t="shared" si="80" ref="M185:V185">+M174+M178+M182+M183</f>
        <v>0</v>
      </c>
      <c r="N185" s="41">
        <f t="shared" si="80"/>
        <v>0</v>
      </c>
      <c r="O185" s="40">
        <f t="shared" si="80"/>
        <v>0</v>
      </c>
      <c r="P185" s="40">
        <f t="shared" si="80"/>
        <v>0</v>
      </c>
      <c r="Q185" s="40">
        <f t="shared" si="80"/>
        <v>0</v>
      </c>
      <c r="R185" s="40">
        <f t="shared" si="80"/>
        <v>0</v>
      </c>
      <c r="S185" s="41">
        <f t="shared" si="80"/>
        <v>0</v>
      </c>
      <c r="T185" s="40">
        <f t="shared" si="80"/>
        <v>0</v>
      </c>
      <c r="U185" s="40">
        <f t="shared" si="80"/>
        <v>0</v>
      </c>
      <c r="V185" s="42">
        <f t="shared" si="80"/>
        <v>0</v>
      </c>
      <c r="W185" s="54">
        <f>IF(Q185=0,0,((V185/Q185)-1)*100)</f>
        <v>0</v>
      </c>
    </row>
    <row r="186" spans="2:27" s="102" customFormat="1" ht="12.75" customHeight="1" thickTop="1">
      <c r="B186" s="258"/>
      <c r="C186" s="258"/>
      <c r="D186" s="258"/>
      <c r="E186" s="258"/>
      <c r="F186" s="258"/>
      <c r="G186" s="258"/>
      <c r="H186" s="258"/>
      <c r="I186" s="278"/>
      <c r="L186" s="103" t="s">
        <v>28</v>
      </c>
      <c r="M186" s="104">
        <v>0</v>
      </c>
      <c r="N186" s="105">
        <v>0</v>
      </c>
      <c r="O186" s="117">
        <f>M186+N186</f>
        <v>0</v>
      </c>
      <c r="P186" s="107">
        <v>0</v>
      </c>
      <c r="Q186" s="108">
        <f>O186+P186</f>
        <v>0</v>
      </c>
      <c r="R186" s="104"/>
      <c r="S186" s="105"/>
      <c r="T186" s="117"/>
      <c r="U186" s="107"/>
      <c r="V186" s="117"/>
      <c r="W186" s="110"/>
      <c r="X186" s="341"/>
      <c r="AA186" s="343"/>
    </row>
    <row r="187" spans="2:27" s="102" customFormat="1" ht="12.75" customHeight="1" thickBot="1">
      <c r="B187" s="258"/>
      <c r="C187" s="258"/>
      <c r="D187" s="258"/>
      <c r="E187" s="258"/>
      <c r="F187" s="258"/>
      <c r="G187" s="258"/>
      <c r="H187" s="258"/>
      <c r="I187" s="278"/>
      <c r="L187" s="103" t="s">
        <v>29</v>
      </c>
      <c r="M187" s="104">
        <v>0</v>
      </c>
      <c r="N187" s="105">
        <v>0</v>
      </c>
      <c r="O187" s="106">
        <f>M187+N187</f>
        <v>0</v>
      </c>
      <c r="P187" s="119">
        <v>0</v>
      </c>
      <c r="Q187" s="108">
        <f>O187+P187</f>
        <v>0</v>
      </c>
      <c r="R187" s="104"/>
      <c r="S187" s="105"/>
      <c r="T187" s="117"/>
      <c r="U187" s="119"/>
      <c r="V187" s="109"/>
      <c r="W187" s="110"/>
      <c r="X187" s="341"/>
      <c r="AA187" s="343"/>
    </row>
    <row r="188" spans="2:23" ht="14.25" thickBot="1" thickTop="1">
      <c r="B188" s="70"/>
      <c r="C188" s="70"/>
      <c r="D188" s="70"/>
      <c r="E188" s="70"/>
      <c r="F188" s="70"/>
      <c r="G188" s="70"/>
      <c r="H188" s="70"/>
      <c r="I188" s="277"/>
      <c r="L188" s="39" t="s">
        <v>30</v>
      </c>
      <c r="M188" s="40">
        <f>+M183+M186+M187</f>
        <v>0</v>
      </c>
      <c r="N188" s="41">
        <f>+N183+N186+N187</f>
        <v>0</v>
      </c>
      <c r="O188" s="40">
        <f>+O183+O186+O187</f>
        <v>0</v>
      </c>
      <c r="P188" s="40">
        <f>+P183+P186+P187</f>
        <v>0</v>
      </c>
      <c r="Q188" s="43">
        <f>+Q183+Q186+Q187</f>
        <v>0</v>
      </c>
      <c r="R188" s="40"/>
      <c r="S188" s="41"/>
      <c r="T188" s="40"/>
      <c r="U188" s="40"/>
      <c r="V188" s="43"/>
      <c r="W188" s="54"/>
    </row>
    <row r="189" spans="2:23" ht="14.25" thickBot="1" thickTop="1">
      <c r="B189" s="70"/>
      <c r="C189" s="70"/>
      <c r="D189" s="70"/>
      <c r="E189" s="70"/>
      <c r="F189" s="70"/>
      <c r="G189" s="70"/>
      <c r="H189" s="70"/>
      <c r="I189" s="277"/>
      <c r="L189" s="39" t="s">
        <v>9</v>
      </c>
      <c r="M189" s="40">
        <f>M178+M182+M188+M174</f>
        <v>0</v>
      </c>
      <c r="N189" s="41">
        <f>N178+N182+N188+N174</f>
        <v>0</v>
      </c>
      <c r="O189" s="40">
        <f>O178+O182+O188+O174</f>
        <v>0</v>
      </c>
      <c r="P189" s="40">
        <f>P178+P182+P188+P174</f>
        <v>0</v>
      </c>
      <c r="Q189" s="40">
        <f>Q178+Q182+Q188+Q174</f>
        <v>0</v>
      </c>
      <c r="R189" s="40"/>
      <c r="S189" s="41"/>
      <c r="T189" s="40"/>
      <c r="U189" s="40"/>
      <c r="V189" s="40"/>
      <c r="W189" s="54"/>
    </row>
    <row r="190" spans="2:12" ht="13.5" thickTop="1">
      <c r="B190" s="70"/>
      <c r="C190" s="70"/>
      <c r="D190" s="70"/>
      <c r="E190" s="70"/>
      <c r="F190" s="70"/>
      <c r="G190" s="70"/>
      <c r="H190" s="70"/>
      <c r="I190" s="277"/>
      <c r="L190" s="63" t="s">
        <v>65</v>
      </c>
    </row>
    <row r="191" spans="2:23" ht="12.75">
      <c r="B191" s="70"/>
      <c r="C191" s="70"/>
      <c r="D191" s="70"/>
      <c r="E191" s="70"/>
      <c r="F191" s="70"/>
      <c r="G191" s="70"/>
      <c r="H191" s="70"/>
      <c r="I191" s="277"/>
      <c r="L191" s="348" t="s">
        <v>53</v>
      </c>
      <c r="M191" s="348"/>
      <c r="N191" s="348"/>
      <c r="O191" s="348"/>
      <c r="P191" s="348"/>
      <c r="Q191" s="348"/>
      <c r="R191" s="348"/>
      <c r="S191" s="348"/>
      <c r="T191" s="348"/>
      <c r="U191" s="348"/>
      <c r="V191" s="348"/>
      <c r="W191" s="348"/>
    </row>
    <row r="192" spans="2:23" ht="15.75">
      <c r="B192" s="70"/>
      <c r="C192" s="70"/>
      <c r="D192" s="70"/>
      <c r="E192" s="70"/>
      <c r="F192" s="70"/>
      <c r="G192" s="70"/>
      <c r="H192" s="70"/>
      <c r="I192" s="277"/>
      <c r="L192" s="349" t="s">
        <v>54</v>
      </c>
      <c r="M192" s="349"/>
      <c r="N192" s="349"/>
      <c r="O192" s="349"/>
      <c r="P192" s="349"/>
      <c r="Q192" s="349"/>
      <c r="R192" s="349"/>
      <c r="S192" s="349"/>
      <c r="T192" s="349"/>
      <c r="U192" s="349"/>
      <c r="V192" s="349"/>
      <c r="W192" s="349"/>
    </row>
    <row r="193" spans="2:23" ht="13.5" thickBot="1">
      <c r="B193" s="70"/>
      <c r="C193" s="70"/>
      <c r="D193" s="70"/>
      <c r="E193" s="70"/>
      <c r="F193" s="70"/>
      <c r="G193" s="70"/>
      <c r="H193" s="70"/>
      <c r="I193" s="277"/>
      <c r="W193" s="272" t="s">
        <v>43</v>
      </c>
    </row>
    <row r="194" spans="2:23" ht="17.25" thickBot="1" thickTop="1">
      <c r="B194" s="70"/>
      <c r="C194" s="70"/>
      <c r="D194" s="70"/>
      <c r="E194" s="70"/>
      <c r="F194" s="70"/>
      <c r="G194" s="70"/>
      <c r="H194" s="70"/>
      <c r="I194" s="277"/>
      <c r="L194" s="3"/>
      <c r="M194" s="350" t="s">
        <v>67</v>
      </c>
      <c r="N194" s="351"/>
      <c r="O194" s="351"/>
      <c r="P194" s="351"/>
      <c r="Q194" s="352"/>
      <c r="R194" s="353" t="s">
        <v>68</v>
      </c>
      <c r="S194" s="354"/>
      <c r="T194" s="354"/>
      <c r="U194" s="354"/>
      <c r="V194" s="355"/>
      <c r="W194" s="269" t="s">
        <v>4</v>
      </c>
    </row>
    <row r="195" spans="2:23" ht="13.5" thickTop="1">
      <c r="B195" s="70"/>
      <c r="C195" s="70"/>
      <c r="D195" s="70"/>
      <c r="E195" s="70"/>
      <c r="F195" s="70"/>
      <c r="G195" s="70"/>
      <c r="H195" s="70"/>
      <c r="I195" s="277"/>
      <c r="L195" s="4" t="s">
        <v>5</v>
      </c>
      <c r="M195" s="5"/>
      <c r="N195" s="8"/>
      <c r="O195" s="9"/>
      <c r="P195" s="10"/>
      <c r="Q195" s="11"/>
      <c r="R195" s="5"/>
      <c r="S195" s="8"/>
      <c r="T195" s="9"/>
      <c r="U195" s="10"/>
      <c r="V195" s="11"/>
      <c r="W195" s="270" t="s">
        <v>6</v>
      </c>
    </row>
    <row r="196" spans="2:23" ht="13.5" thickBot="1">
      <c r="B196" s="70"/>
      <c r="C196" s="70"/>
      <c r="D196" s="70"/>
      <c r="E196" s="70"/>
      <c r="F196" s="70"/>
      <c r="G196" s="70"/>
      <c r="H196" s="70"/>
      <c r="I196" s="277"/>
      <c r="L196" s="12"/>
      <c r="M196" s="15" t="s">
        <v>44</v>
      </c>
      <c r="N196" s="16" t="s">
        <v>45</v>
      </c>
      <c r="O196" s="17" t="s">
        <v>46</v>
      </c>
      <c r="P196" s="18" t="s">
        <v>13</v>
      </c>
      <c r="Q196" s="19" t="s">
        <v>9</v>
      </c>
      <c r="R196" s="15" t="s">
        <v>44</v>
      </c>
      <c r="S196" s="16" t="s">
        <v>45</v>
      </c>
      <c r="T196" s="17" t="s">
        <v>46</v>
      </c>
      <c r="U196" s="18" t="s">
        <v>13</v>
      </c>
      <c r="V196" s="19" t="s">
        <v>9</v>
      </c>
      <c r="W196" s="271"/>
    </row>
    <row r="197" spans="2:23" ht="4.5" customHeight="1" thickTop="1">
      <c r="B197" s="70"/>
      <c r="C197" s="70"/>
      <c r="D197" s="70"/>
      <c r="E197" s="70"/>
      <c r="F197" s="70"/>
      <c r="G197" s="70"/>
      <c r="H197" s="70"/>
      <c r="I197" s="277"/>
      <c r="L197" s="4"/>
      <c r="M197" s="23"/>
      <c r="N197" s="24"/>
      <c r="O197" s="25"/>
      <c r="P197" s="26"/>
      <c r="Q197" s="27"/>
      <c r="R197" s="23"/>
      <c r="S197" s="24"/>
      <c r="T197" s="25"/>
      <c r="U197" s="26"/>
      <c r="V197" s="28"/>
      <c r="W197" s="230"/>
    </row>
    <row r="198" spans="2:23" ht="12.75">
      <c r="B198" s="70"/>
      <c r="C198" s="70"/>
      <c r="D198" s="70"/>
      <c r="E198" s="70"/>
      <c r="F198" s="70"/>
      <c r="G198" s="70"/>
      <c r="H198" s="70"/>
      <c r="I198" s="277"/>
      <c r="L198" s="4" t="s">
        <v>14</v>
      </c>
      <c r="M198" s="29">
        <v>0</v>
      </c>
      <c r="N198" s="36">
        <v>0</v>
      </c>
      <c r="O198" s="33">
        <f>M198+N198</f>
        <v>0</v>
      </c>
      <c r="P198" s="34">
        <v>0</v>
      </c>
      <c r="Q198" s="35">
        <f>O198+P198</f>
        <v>0</v>
      </c>
      <c r="R198" s="29">
        <v>0</v>
      </c>
      <c r="S198" s="36">
        <v>0</v>
      </c>
      <c r="T198" s="33">
        <f>R198+S198</f>
        <v>0</v>
      </c>
      <c r="U198" s="34">
        <v>0</v>
      </c>
      <c r="V198" s="31">
        <f>T198+U198</f>
        <v>0</v>
      </c>
      <c r="W198" s="32">
        <f aca="true" t="shared" si="81" ref="W198:W210">IF(Q198=0,0,((V198/Q198)-1)*100)</f>
        <v>0</v>
      </c>
    </row>
    <row r="199" spans="2:23" ht="12.75">
      <c r="B199" s="70"/>
      <c r="C199" s="70"/>
      <c r="D199" s="70"/>
      <c r="E199" s="70"/>
      <c r="F199" s="70"/>
      <c r="G199" s="70"/>
      <c r="H199" s="70"/>
      <c r="I199" s="277"/>
      <c r="L199" s="4" t="s">
        <v>15</v>
      </c>
      <c r="M199" s="29">
        <v>0</v>
      </c>
      <c r="N199" s="36">
        <v>0</v>
      </c>
      <c r="O199" s="33">
        <f>M199+N199</f>
        <v>0</v>
      </c>
      <c r="P199" s="34">
        <v>0</v>
      </c>
      <c r="Q199" s="35">
        <f>O199+P199</f>
        <v>0</v>
      </c>
      <c r="R199" s="29">
        <v>0</v>
      </c>
      <c r="S199" s="36">
        <v>0</v>
      </c>
      <c r="T199" s="33">
        <f>R199+S199</f>
        <v>0</v>
      </c>
      <c r="U199" s="34">
        <v>0</v>
      </c>
      <c r="V199" s="31">
        <f>T199+U199</f>
        <v>0</v>
      </c>
      <c r="W199" s="32">
        <f t="shared" si="81"/>
        <v>0</v>
      </c>
    </row>
    <row r="200" spans="2:23" ht="13.5" thickBot="1">
      <c r="B200" s="70"/>
      <c r="C200" s="70"/>
      <c r="D200" s="70"/>
      <c r="E200" s="70"/>
      <c r="F200" s="70"/>
      <c r="G200" s="70"/>
      <c r="H200" s="70"/>
      <c r="I200" s="277"/>
      <c r="L200" s="12" t="s">
        <v>16</v>
      </c>
      <c r="M200" s="29">
        <v>0</v>
      </c>
      <c r="N200" s="36">
        <v>0</v>
      </c>
      <c r="O200" s="33">
        <f>M200+N200</f>
        <v>0</v>
      </c>
      <c r="P200" s="34">
        <v>0</v>
      </c>
      <c r="Q200" s="35">
        <f>O200+P200</f>
        <v>0</v>
      </c>
      <c r="R200" s="29">
        <v>0</v>
      </c>
      <c r="S200" s="36">
        <v>0</v>
      </c>
      <c r="T200" s="33">
        <f>R200+S200</f>
        <v>0</v>
      </c>
      <c r="U200" s="34">
        <v>0</v>
      </c>
      <c r="V200" s="31">
        <f>T200+U200</f>
        <v>0</v>
      </c>
      <c r="W200" s="32">
        <f t="shared" si="81"/>
        <v>0</v>
      </c>
    </row>
    <row r="201" spans="2:23" ht="14.25" thickBot="1" thickTop="1">
      <c r="B201" s="70"/>
      <c r="C201" s="70"/>
      <c r="D201" s="70"/>
      <c r="E201" s="70"/>
      <c r="F201" s="70"/>
      <c r="G201" s="70"/>
      <c r="H201" s="70"/>
      <c r="I201" s="277"/>
      <c r="L201" s="39" t="s">
        <v>17</v>
      </c>
      <c r="M201" s="40">
        <f>+M198+M199+M200</f>
        <v>0</v>
      </c>
      <c r="N201" s="41">
        <f>+N198+N199+N200</f>
        <v>0</v>
      </c>
      <c r="O201" s="40">
        <f>+O198+O199+O200</f>
        <v>0</v>
      </c>
      <c r="P201" s="40">
        <f>+P198+P199+P200</f>
        <v>0</v>
      </c>
      <c r="Q201" s="40">
        <f>Q200+Q198+Q199</f>
        <v>0</v>
      </c>
      <c r="R201" s="40">
        <f>+R198+R199+R200</f>
        <v>0</v>
      </c>
      <c r="S201" s="41">
        <f>+S198+S199+S200</f>
        <v>0</v>
      </c>
      <c r="T201" s="40">
        <f>+T198+T199+T200</f>
        <v>0</v>
      </c>
      <c r="U201" s="40">
        <f>+U198+U199+U200</f>
        <v>0</v>
      </c>
      <c r="V201" s="42">
        <f>V200+V198+V199</f>
        <v>0</v>
      </c>
      <c r="W201" s="54">
        <f t="shared" si="81"/>
        <v>0</v>
      </c>
    </row>
    <row r="202" spans="2:23" ht="13.5" thickTop="1">
      <c r="B202" s="70"/>
      <c r="C202" s="70"/>
      <c r="D202" s="70"/>
      <c r="E202" s="70"/>
      <c r="F202" s="70"/>
      <c r="G202" s="70"/>
      <c r="H202" s="70"/>
      <c r="I202" s="277"/>
      <c r="L202" s="4" t="s">
        <v>18</v>
      </c>
      <c r="M202" s="29">
        <v>0</v>
      </c>
      <c r="N202" s="36">
        <v>0</v>
      </c>
      <c r="O202" s="33">
        <f>M202+N202</f>
        <v>0</v>
      </c>
      <c r="P202" s="34">
        <v>0</v>
      </c>
      <c r="Q202" s="35">
        <f>O202+P202</f>
        <v>0</v>
      </c>
      <c r="R202" s="29">
        <v>0</v>
      </c>
      <c r="S202" s="36">
        <v>0</v>
      </c>
      <c r="T202" s="33">
        <f>R202+S202</f>
        <v>0</v>
      </c>
      <c r="U202" s="34">
        <v>0</v>
      </c>
      <c r="V202" s="31">
        <f>T202+U202</f>
        <v>0</v>
      </c>
      <c r="W202" s="32">
        <f t="shared" si="81"/>
        <v>0</v>
      </c>
    </row>
    <row r="203" spans="2:23" ht="12.75">
      <c r="B203" s="70"/>
      <c r="C203" s="70"/>
      <c r="D203" s="70"/>
      <c r="E203" s="70"/>
      <c r="F203" s="70"/>
      <c r="G203" s="70"/>
      <c r="H203" s="70"/>
      <c r="I203" s="277"/>
      <c r="L203" s="4" t="s">
        <v>19</v>
      </c>
      <c r="M203" s="29">
        <v>0</v>
      </c>
      <c r="N203" s="36">
        <v>0</v>
      </c>
      <c r="O203" s="33">
        <f>M203+N203</f>
        <v>0</v>
      </c>
      <c r="P203" s="34">
        <v>0</v>
      </c>
      <c r="Q203" s="35">
        <f>O203+P203</f>
        <v>0</v>
      </c>
      <c r="R203" s="29">
        <v>0</v>
      </c>
      <c r="S203" s="36">
        <v>0</v>
      </c>
      <c r="T203" s="33">
        <f>R203+S203</f>
        <v>0</v>
      </c>
      <c r="U203" s="34">
        <v>0</v>
      </c>
      <c r="V203" s="31">
        <f>T203+U203</f>
        <v>0</v>
      </c>
      <c r="W203" s="32">
        <f t="shared" si="81"/>
        <v>0</v>
      </c>
    </row>
    <row r="204" spans="2:23" ht="13.5" thickBot="1">
      <c r="B204" s="70"/>
      <c r="C204" s="70"/>
      <c r="D204" s="70"/>
      <c r="E204" s="70"/>
      <c r="F204" s="70"/>
      <c r="G204" s="70"/>
      <c r="H204" s="70"/>
      <c r="I204" s="277"/>
      <c r="L204" s="4" t="s">
        <v>20</v>
      </c>
      <c r="M204" s="29">
        <v>0</v>
      </c>
      <c r="N204" s="36">
        <v>0</v>
      </c>
      <c r="O204" s="33">
        <f>M204+N204</f>
        <v>0</v>
      </c>
      <c r="P204" s="34">
        <v>0</v>
      </c>
      <c r="Q204" s="35">
        <f>O204+P204</f>
        <v>0</v>
      </c>
      <c r="R204" s="29">
        <v>0</v>
      </c>
      <c r="S204" s="36">
        <v>0</v>
      </c>
      <c r="T204" s="33">
        <f>R204+S204</f>
        <v>0</v>
      </c>
      <c r="U204" s="34">
        <v>0</v>
      </c>
      <c r="V204" s="31">
        <f>T204+U204</f>
        <v>0</v>
      </c>
      <c r="W204" s="32">
        <f>IF(Q204=0,0,((V204/Q204)-1)*100)</f>
        <v>0</v>
      </c>
    </row>
    <row r="205" spans="2:23" ht="14.25" thickBot="1" thickTop="1">
      <c r="B205" s="70"/>
      <c r="C205" s="70"/>
      <c r="D205" s="70"/>
      <c r="E205" s="70"/>
      <c r="F205" s="70"/>
      <c r="G205" s="70"/>
      <c r="H205" s="70"/>
      <c r="I205" s="277"/>
      <c r="L205" s="44" t="s">
        <v>57</v>
      </c>
      <c r="M205" s="45">
        <f aca="true" t="shared" si="82" ref="M205:V205">M204+M203+M202</f>
        <v>0</v>
      </c>
      <c r="N205" s="46">
        <f t="shared" si="82"/>
        <v>0</v>
      </c>
      <c r="O205" s="49">
        <f t="shared" si="82"/>
        <v>0</v>
      </c>
      <c r="P205" s="47">
        <f t="shared" si="82"/>
        <v>0</v>
      </c>
      <c r="Q205" s="100">
        <f t="shared" si="82"/>
        <v>0</v>
      </c>
      <c r="R205" s="45">
        <f t="shared" si="82"/>
        <v>0</v>
      </c>
      <c r="S205" s="46">
        <f t="shared" si="82"/>
        <v>0</v>
      </c>
      <c r="T205" s="47">
        <f t="shared" si="82"/>
        <v>0</v>
      </c>
      <c r="U205" s="47">
        <f t="shared" si="82"/>
        <v>0</v>
      </c>
      <c r="V205" s="47">
        <f t="shared" si="82"/>
        <v>0</v>
      </c>
      <c r="W205" s="211">
        <f t="shared" si="81"/>
        <v>0</v>
      </c>
    </row>
    <row r="206" spans="2:23" ht="13.5" thickTop="1">
      <c r="B206" s="70"/>
      <c r="C206" s="70"/>
      <c r="D206" s="70"/>
      <c r="E206" s="70"/>
      <c r="F206" s="70"/>
      <c r="G206" s="70"/>
      <c r="H206" s="70"/>
      <c r="I206" s="277"/>
      <c r="L206" s="4" t="s">
        <v>22</v>
      </c>
      <c r="M206" s="29">
        <v>0</v>
      </c>
      <c r="N206" s="36">
        <v>0</v>
      </c>
      <c r="O206" s="33">
        <f>M206+N206</f>
        <v>0</v>
      </c>
      <c r="P206" s="34">
        <v>0</v>
      </c>
      <c r="Q206" s="35">
        <f>O206+P206</f>
        <v>0</v>
      </c>
      <c r="R206" s="29">
        <v>0</v>
      </c>
      <c r="S206" s="36">
        <v>0</v>
      </c>
      <c r="T206" s="33">
        <f>R206+S206</f>
        <v>0</v>
      </c>
      <c r="U206" s="34">
        <v>0</v>
      </c>
      <c r="V206" s="31">
        <f>T206+U206</f>
        <v>0</v>
      </c>
      <c r="W206" s="32">
        <f t="shared" si="81"/>
        <v>0</v>
      </c>
    </row>
    <row r="207" spans="2:23" ht="12.75">
      <c r="B207" s="70"/>
      <c r="C207" s="70"/>
      <c r="D207" s="70"/>
      <c r="E207" s="70"/>
      <c r="F207" s="70"/>
      <c r="G207" s="70"/>
      <c r="H207" s="70"/>
      <c r="I207" s="277"/>
      <c r="L207" s="4" t="s">
        <v>23</v>
      </c>
      <c r="M207" s="29">
        <v>0</v>
      </c>
      <c r="N207" s="36">
        <v>0</v>
      </c>
      <c r="O207" s="33">
        <f>M207+N207</f>
        <v>0</v>
      </c>
      <c r="P207" s="34">
        <v>0</v>
      </c>
      <c r="Q207" s="35">
        <f>O207+P207</f>
        <v>0</v>
      </c>
      <c r="R207" s="29">
        <v>0</v>
      </c>
      <c r="S207" s="36">
        <v>0</v>
      </c>
      <c r="T207" s="33">
        <f>R207+S207</f>
        <v>0</v>
      </c>
      <c r="U207" s="34">
        <v>0</v>
      </c>
      <c r="V207" s="31">
        <f>T207+U207</f>
        <v>0</v>
      </c>
      <c r="W207" s="32">
        <f>IF(Q207=0,0,((V207/Q207)-1)*100)</f>
        <v>0</v>
      </c>
    </row>
    <row r="208" spans="2:23" ht="13.5" thickBot="1">
      <c r="B208" s="70"/>
      <c r="C208" s="70"/>
      <c r="D208" s="70"/>
      <c r="E208" s="70"/>
      <c r="F208" s="70"/>
      <c r="G208" s="70"/>
      <c r="H208" s="70"/>
      <c r="I208" s="277"/>
      <c r="L208" s="4" t="s">
        <v>24</v>
      </c>
      <c r="M208" s="29">
        <v>0</v>
      </c>
      <c r="N208" s="36">
        <v>0</v>
      </c>
      <c r="O208" s="51">
        <f>M208+N208</f>
        <v>0</v>
      </c>
      <c r="P208" s="52">
        <v>0</v>
      </c>
      <c r="Q208" s="35">
        <f>O208+P208</f>
        <v>0</v>
      </c>
      <c r="R208" s="29">
        <v>0</v>
      </c>
      <c r="S208" s="36">
        <v>0</v>
      </c>
      <c r="T208" s="51">
        <f>R208+S208</f>
        <v>0</v>
      </c>
      <c r="U208" s="52">
        <v>0</v>
      </c>
      <c r="V208" s="31">
        <f>T208+U208</f>
        <v>0</v>
      </c>
      <c r="W208" s="32">
        <f>IF(Q208=0,0,((V208/Q208)-1)*100)</f>
        <v>0</v>
      </c>
    </row>
    <row r="209" spans="2:23" ht="14.25" thickBot="1" thickTop="1">
      <c r="B209" s="70"/>
      <c r="C209" s="70"/>
      <c r="D209" s="70"/>
      <c r="E209" s="70"/>
      <c r="F209" s="70"/>
      <c r="G209" s="70"/>
      <c r="H209" s="70"/>
      <c r="I209" s="277"/>
      <c r="L209" s="44" t="s">
        <v>25</v>
      </c>
      <c r="M209" s="45">
        <f aca="true" t="shared" si="83" ref="M209:V209">+M206+M207+M208</f>
        <v>0</v>
      </c>
      <c r="N209" s="45">
        <f t="shared" si="83"/>
        <v>0</v>
      </c>
      <c r="O209" s="47">
        <f t="shared" si="83"/>
        <v>0</v>
      </c>
      <c r="P209" s="47">
        <f t="shared" si="83"/>
        <v>0</v>
      </c>
      <c r="Q209" s="47">
        <f t="shared" si="83"/>
        <v>0</v>
      </c>
      <c r="R209" s="45">
        <f t="shared" si="83"/>
        <v>0</v>
      </c>
      <c r="S209" s="45">
        <f t="shared" si="83"/>
        <v>0</v>
      </c>
      <c r="T209" s="47">
        <f t="shared" si="83"/>
        <v>0</v>
      </c>
      <c r="U209" s="47">
        <f t="shared" si="83"/>
        <v>0</v>
      </c>
      <c r="V209" s="47">
        <f t="shared" si="83"/>
        <v>0</v>
      </c>
      <c r="W209" s="54">
        <f>IF(Q209=0,0,((V209/Q209)-1)*100)</f>
        <v>0</v>
      </c>
    </row>
    <row r="210" spans="2:27" s="102" customFormat="1" ht="12.75" customHeight="1" thickBot="1" thickTop="1">
      <c r="B210" s="259"/>
      <c r="C210" s="259"/>
      <c r="D210" s="259"/>
      <c r="E210" s="259"/>
      <c r="F210" s="259"/>
      <c r="G210" s="259"/>
      <c r="H210" s="259"/>
      <c r="I210" s="317"/>
      <c r="L210" s="103" t="s">
        <v>27</v>
      </c>
      <c r="M210" s="104">
        <v>0</v>
      </c>
      <c r="N210" s="105">
        <v>0</v>
      </c>
      <c r="O210" s="117">
        <f>M210+N210</f>
        <v>0</v>
      </c>
      <c r="P210" s="118">
        <v>0</v>
      </c>
      <c r="Q210" s="108">
        <f>O210+P210</f>
        <v>0</v>
      </c>
      <c r="R210" s="104">
        <v>0</v>
      </c>
      <c r="S210" s="105">
        <v>0</v>
      </c>
      <c r="T210" s="117">
        <f>R210+S210</f>
        <v>0</v>
      </c>
      <c r="U210" s="118">
        <v>0</v>
      </c>
      <c r="V210" s="109">
        <f>T210+U210</f>
        <v>0</v>
      </c>
      <c r="W210" s="32">
        <f t="shared" si="81"/>
        <v>0</v>
      </c>
      <c r="X210" s="341"/>
      <c r="AA210" s="343"/>
    </row>
    <row r="211" spans="1:23" ht="14.25" thickBot="1" thickTop="1">
      <c r="A211" s="244"/>
      <c r="B211" s="262"/>
      <c r="C211" s="263"/>
      <c r="D211" s="263"/>
      <c r="E211" s="263"/>
      <c r="F211" s="263"/>
      <c r="G211" s="263"/>
      <c r="H211" s="263"/>
      <c r="I211" s="310"/>
      <c r="J211" s="244"/>
      <c r="L211" s="39" t="s">
        <v>69</v>
      </c>
      <c r="M211" s="40">
        <f aca="true" t="shared" si="84" ref="M211:V211">+M205+M209+M210</f>
        <v>0</v>
      </c>
      <c r="N211" s="41">
        <f t="shared" si="84"/>
        <v>0</v>
      </c>
      <c r="O211" s="40">
        <f t="shared" si="84"/>
        <v>0</v>
      </c>
      <c r="P211" s="40">
        <f t="shared" si="84"/>
        <v>0</v>
      </c>
      <c r="Q211" s="40">
        <f t="shared" si="84"/>
        <v>0</v>
      </c>
      <c r="R211" s="40">
        <f t="shared" si="84"/>
        <v>0</v>
      </c>
      <c r="S211" s="41">
        <f t="shared" si="84"/>
        <v>0</v>
      </c>
      <c r="T211" s="40">
        <f t="shared" si="84"/>
        <v>0</v>
      </c>
      <c r="U211" s="40">
        <f t="shared" si="84"/>
        <v>0</v>
      </c>
      <c r="V211" s="42">
        <f t="shared" si="84"/>
        <v>0</v>
      </c>
      <c r="W211" s="54">
        <f>IF(Q211=0,0,((V211/Q211)-1)*100)</f>
        <v>0</v>
      </c>
    </row>
    <row r="212" spans="1:23" ht="14.25" thickBot="1" thickTop="1">
      <c r="A212" s="70"/>
      <c r="B212" s="262"/>
      <c r="C212" s="263"/>
      <c r="D212" s="263"/>
      <c r="E212" s="263"/>
      <c r="F212" s="263"/>
      <c r="G212" s="263"/>
      <c r="H212" s="263"/>
      <c r="I212" s="310"/>
      <c r="J212" s="70"/>
      <c r="L212" s="39" t="s">
        <v>70</v>
      </c>
      <c r="M212" s="40">
        <f aca="true" t="shared" si="85" ref="M212:V212">+M201+M205+M209+M210</f>
        <v>0</v>
      </c>
      <c r="N212" s="41">
        <f t="shared" si="85"/>
        <v>0</v>
      </c>
      <c r="O212" s="40">
        <f t="shared" si="85"/>
        <v>0</v>
      </c>
      <c r="P212" s="40">
        <f t="shared" si="85"/>
        <v>0</v>
      </c>
      <c r="Q212" s="40">
        <f t="shared" si="85"/>
        <v>0</v>
      </c>
      <c r="R212" s="40">
        <f t="shared" si="85"/>
        <v>0</v>
      </c>
      <c r="S212" s="41">
        <f t="shared" si="85"/>
        <v>0</v>
      </c>
      <c r="T212" s="40">
        <f t="shared" si="85"/>
        <v>0</v>
      </c>
      <c r="U212" s="40">
        <f t="shared" si="85"/>
        <v>0</v>
      </c>
      <c r="V212" s="42">
        <f t="shared" si="85"/>
        <v>0</v>
      </c>
      <c r="W212" s="54">
        <f>IF(Q212=0,0,((V212/Q212)-1)*100)</f>
        <v>0</v>
      </c>
    </row>
    <row r="213" spans="2:27" s="102" customFormat="1" ht="12.75" customHeight="1" thickTop="1">
      <c r="B213" s="258"/>
      <c r="C213" s="258"/>
      <c r="D213" s="258"/>
      <c r="E213" s="258"/>
      <c r="F213" s="258"/>
      <c r="G213" s="258"/>
      <c r="H213" s="258"/>
      <c r="I213" s="278"/>
      <c r="L213" s="103" t="s">
        <v>28</v>
      </c>
      <c r="M213" s="104">
        <v>0</v>
      </c>
      <c r="N213" s="105">
        <v>0</v>
      </c>
      <c r="O213" s="117">
        <f>M213+N213</f>
        <v>0</v>
      </c>
      <c r="P213" s="107">
        <v>0</v>
      </c>
      <c r="Q213" s="108">
        <f>O213+P213</f>
        <v>0</v>
      </c>
      <c r="R213" s="104"/>
      <c r="S213" s="105"/>
      <c r="T213" s="117"/>
      <c r="U213" s="107"/>
      <c r="V213" s="109"/>
      <c r="W213" s="32"/>
      <c r="X213" s="341"/>
      <c r="AA213" s="343"/>
    </row>
    <row r="214" spans="2:27" s="102" customFormat="1" ht="12.75" customHeight="1" thickBot="1">
      <c r="B214" s="258"/>
      <c r="C214" s="258"/>
      <c r="D214" s="258"/>
      <c r="E214" s="258"/>
      <c r="F214" s="258"/>
      <c r="G214" s="258"/>
      <c r="H214" s="258"/>
      <c r="I214" s="278"/>
      <c r="L214" s="103" t="s">
        <v>29</v>
      </c>
      <c r="M214" s="104">
        <v>0</v>
      </c>
      <c r="N214" s="105">
        <v>0</v>
      </c>
      <c r="O214" s="106">
        <f>M214+N214</f>
        <v>0</v>
      </c>
      <c r="P214" s="119">
        <v>0</v>
      </c>
      <c r="Q214" s="108">
        <f>O214+P214</f>
        <v>0</v>
      </c>
      <c r="R214" s="104"/>
      <c r="S214" s="105"/>
      <c r="T214" s="117"/>
      <c r="U214" s="119"/>
      <c r="V214" s="109"/>
      <c r="W214" s="32"/>
      <c r="X214" s="341"/>
      <c r="AA214" s="343"/>
    </row>
    <row r="215" spans="2:27" s="102" customFormat="1" ht="12.75" customHeight="1" thickBot="1" thickTop="1">
      <c r="B215" s="258"/>
      <c r="C215" s="258"/>
      <c r="D215" s="258"/>
      <c r="E215" s="258"/>
      <c r="F215" s="258"/>
      <c r="G215" s="258"/>
      <c r="H215" s="258"/>
      <c r="I215" s="278"/>
      <c r="L215" s="112" t="s">
        <v>30</v>
      </c>
      <c r="M215" s="113">
        <f>+M210+M213+M214</f>
        <v>0</v>
      </c>
      <c r="N215" s="114">
        <f>+N210+N213+N214</f>
        <v>0</v>
      </c>
      <c r="O215" s="113">
        <f>+O210+O213+O214</f>
        <v>0</v>
      </c>
      <c r="P215" s="113">
        <f>+P210+P213+P214</f>
        <v>0</v>
      </c>
      <c r="Q215" s="116">
        <f>+Q210+Q213+Q214</f>
        <v>0</v>
      </c>
      <c r="R215" s="113"/>
      <c r="S215" s="114"/>
      <c r="T215" s="113"/>
      <c r="U215" s="113"/>
      <c r="V215" s="116"/>
      <c r="W215" s="54"/>
      <c r="X215" s="341"/>
      <c r="AA215" s="343"/>
    </row>
    <row r="216" spans="2:23" ht="14.25" thickBot="1" thickTop="1">
      <c r="B216" s="70"/>
      <c r="C216" s="70"/>
      <c r="D216" s="70"/>
      <c r="E216" s="70"/>
      <c r="F216" s="70"/>
      <c r="G216" s="70"/>
      <c r="H216" s="70"/>
      <c r="I216" s="277"/>
      <c r="L216" s="39" t="s">
        <v>9</v>
      </c>
      <c r="M216" s="40">
        <f>M205+M209+M215+M201</f>
        <v>0</v>
      </c>
      <c r="N216" s="41">
        <f>N205+N209+N215+N201</f>
        <v>0</v>
      </c>
      <c r="O216" s="40">
        <f>O205+O209+O215+O201</f>
        <v>0</v>
      </c>
      <c r="P216" s="40">
        <f>P205+P209+P215+P201</f>
        <v>0</v>
      </c>
      <c r="Q216" s="40">
        <f>Q205+Q209+Q215+Q201</f>
        <v>0</v>
      </c>
      <c r="R216" s="40"/>
      <c r="S216" s="41"/>
      <c r="T216" s="40"/>
      <c r="U216" s="40"/>
      <c r="V216" s="40"/>
      <c r="W216" s="54"/>
    </row>
    <row r="217" spans="2:12" ht="13.5" thickTop="1">
      <c r="B217" s="70"/>
      <c r="C217" s="70"/>
      <c r="D217" s="70"/>
      <c r="E217" s="70"/>
      <c r="F217" s="70"/>
      <c r="G217" s="70"/>
      <c r="H217" s="70"/>
      <c r="I217" s="277"/>
      <c r="L217" s="63" t="s">
        <v>65</v>
      </c>
    </row>
    <row r="218" spans="2:23" ht="12.75">
      <c r="B218" s="70"/>
      <c r="C218" s="70"/>
      <c r="D218" s="70"/>
      <c r="E218" s="70"/>
      <c r="F218" s="70"/>
      <c r="G218" s="70"/>
      <c r="H218" s="70"/>
      <c r="I218" s="277"/>
      <c r="L218" s="348" t="s">
        <v>55</v>
      </c>
      <c r="M218" s="348"/>
      <c r="N218" s="348"/>
      <c r="O218" s="348"/>
      <c r="P218" s="348"/>
      <c r="Q218" s="348"/>
      <c r="R218" s="348"/>
      <c r="S218" s="348"/>
      <c r="T218" s="348"/>
      <c r="U218" s="348"/>
      <c r="V218" s="348"/>
      <c r="W218" s="348"/>
    </row>
    <row r="219" spans="2:23" ht="15.75">
      <c r="B219" s="70"/>
      <c r="C219" s="70"/>
      <c r="D219" s="70"/>
      <c r="E219" s="70"/>
      <c r="F219" s="70"/>
      <c r="G219" s="70"/>
      <c r="H219" s="70"/>
      <c r="I219" s="277"/>
      <c r="L219" s="349" t="s">
        <v>56</v>
      </c>
      <c r="M219" s="349"/>
      <c r="N219" s="349"/>
      <c r="O219" s="349"/>
      <c r="P219" s="349"/>
      <c r="Q219" s="349"/>
      <c r="R219" s="349"/>
      <c r="S219" s="349"/>
      <c r="T219" s="349"/>
      <c r="U219" s="349"/>
      <c r="V219" s="349"/>
      <c r="W219" s="349"/>
    </row>
    <row r="220" spans="2:23" ht="13.5" thickBot="1">
      <c r="B220" s="70"/>
      <c r="C220" s="70"/>
      <c r="D220" s="70"/>
      <c r="E220" s="70"/>
      <c r="F220" s="70"/>
      <c r="G220" s="70"/>
      <c r="H220" s="70"/>
      <c r="I220" s="277"/>
      <c r="W220" s="272" t="s">
        <v>43</v>
      </c>
    </row>
    <row r="221" spans="2:23" ht="17.25" thickBot="1" thickTop="1">
      <c r="B221" s="70"/>
      <c r="C221" s="70"/>
      <c r="D221" s="70"/>
      <c r="E221" s="70"/>
      <c r="F221" s="70"/>
      <c r="G221" s="70"/>
      <c r="H221" s="70"/>
      <c r="I221" s="277"/>
      <c r="L221" s="3"/>
      <c r="M221" s="350" t="s">
        <v>67</v>
      </c>
      <c r="N221" s="351"/>
      <c r="O221" s="351"/>
      <c r="P221" s="351"/>
      <c r="Q221" s="352"/>
      <c r="R221" s="353" t="s">
        <v>68</v>
      </c>
      <c r="S221" s="354"/>
      <c r="T221" s="354"/>
      <c r="U221" s="354"/>
      <c r="V221" s="355"/>
      <c r="W221" s="269" t="s">
        <v>4</v>
      </c>
    </row>
    <row r="222" spans="2:23" ht="13.5" thickTop="1">
      <c r="B222" s="70"/>
      <c r="C222" s="70"/>
      <c r="D222" s="70"/>
      <c r="E222" s="70"/>
      <c r="F222" s="70"/>
      <c r="G222" s="70"/>
      <c r="H222" s="70"/>
      <c r="I222" s="277"/>
      <c r="L222" s="4" t="s">
        <v>5</v>
      </c>
      <c r="M222" s="5"/>
      <c r="N222" s="8"/>
      <c r="O222" s="9"/>
      <c r="P222" s="10"/>
      <c r="Q222" s="11"/>
      <c r="R222" s="5"/>
      <c r="S222" s="8"/>
      <c r="T222" s="9"/>
      <c r="U222" s="10"/>
      <c r="V222" s="11"/>
      <c r="W222" s="270" t="s">
        <v>6</v>
      </c>
    </row>
    <row r="223" spans="2:23" ht="13.5" thickBot="1">
      <c r="B223" s="70"/>
      <c r="C223" s="70"/>
      <c r="D223" s="70"/>
      <c r="E223" s="70"/>
      <c r="F223" s="70"/>
      <c r="G223" s="70"/>
      <c r="H223" s="70"/>
      <c r="I223" s="277"/>
      <c r="L223" s="12"/>
      <c r="M223" s="15" t="s">
        <v>44</v>
      </c>
      <c r="N223" s="16" t="s">
        <v>45</v>
      </c>
      <c r="O223" s="17" t="s">
        <v>58</v>
      </c>
      <c r="P223" s="18" t="s">
        <v>13</v>
      </c>
      <c r="Q223" s="19" t="s">
        <v>9</v>
      </c>
      <c r="R223" s="15" t="s">
        <v>44</v>
      </c>
      <c r="S223" s="16" t="s">
        <v>45</v>
      </c>
      <c r="T223" s="17" t="s">
        <v>58</v>
      </c>
      <c r="U223" s="18" t="s">
        <v>13</v>
      </c>
      <c r="V223" s="19" t="s">
        <v>9</v>
      </c>
      <c r="W223" s="271"/>
    </row>
    <row r="224" spans="2:23" ht="5.25" customHeight="1" thickTop="1">
      <c r="B224" s="70"/>
      <c r="C224" s="70"/>
      <c r="D224" s="70"/>
      <c r="E224" s="70"/>
      <c r="F224" s="70"/>
      <c r="G224" s="70"/>
      <c r="H224" s="70"/>
      <c r="I224" s="277"/>
      <c r="L224" s="4"/>
      <c r="M224" s="23"/>
      <c r="N224" s="24"/>
      <c r="O224" s="25"/>
      <c r="P224" s="26"/>
      <c r="Q224" s="27"/>
      <c r="R224" s="23"/>
      <c r="S224" s="24"/>
      <c r="T224" s="25"/>
      <c r="U224" s="26"/>
      <c r="V224" s="28"/>
      <c r="W224" s="230"/>
    </row>
    <row r="225" spans="2:23" ht="12.75">
      <c r="B225" s="70"/>
      <c r="C225" s="70"/>
      <c r="D225" s="70"/>
      <c r="E225" s="70"/>
      <c r="F225" s="70"/>
      <c r="G225" s="70"/>
      <c r="H225" s="70"/>
      <c r="I225" s="277"/>
      <c r="L225" s="4" t="s">
        <v>14</v>
      </c>
      <c r="M225" s="29">
        <f aca="true" t="shared" si="86" ref="M225:V225">+M171+M198</f>
        <v>0</v>
      </c>
      <c r="N225" s="36">
        <f t="shared" si="86"/>
        <v>0</v>
      </c>
      <c r="O225" s="33">
        <f t="shared" si="86"/>
        <v>0</v>
      </c>
      <c r="P225" s="34">
        <f t="shared" si="86"/>
        <v>0</v>
      </c>
      <c r="Q225" s="35">
        <f t="shared" si="86"/>
        <v>0</v>
      </c>
      <c r="R225" s="29">
        <f t="shared" si="86"/>
        <v>0</v>
      </c>
      <c r="S225" s="36">
        <f t="shared" si="86"/>
        <v>0</v>
      </c>
      <c r="T225" s="33">
        <f t="shared" si="86"/>
        <v>0</v>
      </c>
      <c r="U225" s="34">
        <f t="shared" si="86"/>
        <v>0</v>
      </c>
      <c r="V225" s="31">
        <f t="shared" si="86"/>
        <v>0</v>
      </c>
      <c r="W225" s="32">
        <f aca="true" t="shared" si="87" ref="W225:W239">IF(Q225=0,0,((V225/Q225)-1)*100)</f>
        <v>0</v>
      </c>
    </row>
    <row r="226" spans="2:23" ht="12.75">
      <c r="B226" s="70"/>
      <c r="C226" s="70"/>
      <c r="D226" s="70"/>
      <c r="E226" s="70"/>
      <c r="F226" s="70"/>
      <c r="G226" s="70"/>
      <c r="H226" s="70"/>
      <c r="I226" s="277"/>
      <c r="L226" s="4" t="s">
        <v>15</v>
      </c>
      <c r="M226" s="29">
        <f>+M199+M172</f>
        <v>0</v>
      </c>
      <c r="N226" s="36">
        <f>+N199+N172</f>
        <v>0</v>
      </c>
      <c r="O226" s="33">
        <f>+O172+O199</f>
        <v>0</v>
      </c>
      <c r="P226" s="34">
        <f>+P199+P172</f>
        <v>0</v>
      </c>
      <c r="Q226" s="35">
        <f>+Q199+Q172</f>
        <v>0</v>
      </c>
      <c r="R226" s="29">
        <f aca="true" t="shared" si="88" ref="R226:V227">+R172+R199</f>
        <v>0</v>
      </c>
      <c r="S226" s="36">
        <f t="shared" si="88"/>
        <v>0</v>
      </c>
      <c r="T226" s="33">
        <f t="shared" si="88"/>
        <v>0</v>
      </c>
      <c r="U226" s="34">
        <f t="shared" si="88"/>
        <v>0</v>
      </c>
      <c r="V226" s="31">
        <f t="shared" si="88"/>
        <v>0</v>
      </c>
      <c r="W226" s="32">
        <f t="shared" si="87"/>
        <v>0</v>
      </c>
    </row>
    <row r="227" spans="2:23" ht="13.5" thickBot="1">
      <c r="B227" s="70"/>
      <c r="C227" s="70"/>
      <c r="D227" s="70"/>
      <c r="E227" s="70"/>
      <c r="F227" s="70"/>
      <c r="G227" s="70"/>
      <c r="H227" s="70"/>
      <c r="I227" s="277"/>
      <c r="L227" s="12" t="s">
        <v>16</v>
      </c>
      <c r="M227" s="29">
        <f>+M200+M173</f>
        <v>0</v>
      </c>
      <c r="N227" s="36">
        <f>+N200+N173</f>
        <v>0</v>
      </c>
      <c r="O227" s="33">
        <f>+O173+O200</f>
        <v>0</v>
      </c>
      <c r="P227" s="34">
        <f>+P200+P173</f>
        <v>0</v>
      </c>
      <c r="Q227" s="35">
        <f>+Q200+Q173</f>
        <v>0</v>
      </c>
      <c r="R227" s="29">
        <f t="shared" si="88"/>
        <v>0</v>
      </c>
      <c r="S227" s="36">
        <f t="shared" si="88"/>
        <v>0</v>
      </c>
      <c r="T227" s="33">
        <f t="shared" si="88"/>
        <v>0</v>
      </c>
      <c r="U227" s="34">
        <f t="shared" si="88"/>
        <v>0</v>
      </c>
      <c r="V227" s="31">
        <f t="shared" si="88"/>
        <v>0</v>
      </c>
      <c r="W227" s="32">
        <f t="shared" si="87"/>
        <v>0</v>
      </c>
    </row>
    <row r="228" spans="2:23" ht="14.25" thickBot="1" thickTop="1">
      <c r="B228" s="70"/>
      <c r="C228" s="70"/>
      <c r="D228" s="70"/>
      <c r="E228" s="70"/>
      <c r="F228" s="70"/>
      <c r="G228" s="70"/>
      <c r="H228" s="70"/>
      <c r="I228" s="277"/>
      <c r="L228" s="39" t="s">
        <v>17</v>
      </c>
      <c r="M228" s="40">
        <f aca="true" t="shared" si="89" ref="M228:V228">+M225+M226+M227</f>
        <v>0</v>
      </c>
      <c r="N228" s="41">
        <f t="shared" si="89"/>
        <v>0</v>
      </c>
      <c r="O228" s="40">
        <f t="shared" si="89"/>
        <v>0</v>
      </c>
      <c r="P228" s="40">
        <f t="shared" si="89"/>
        <v>0</v>
      </c>
      <c r="Q228" s="40">
        <f t="shared" si="89"/>
        <v>0</v>
      </c>
      <c r="R228" s="40">
        <f t="shared" si="89"/>
        <v>0</v>
      </c>
      <c r="S228" s="41">
        <f t="shared" si="89"/>
        <v>0</v>
      </c>
      <c r="T228" s="40">
        <f t="shared" si="89"/>
        <v>0</v>
      </c>
      <c r="U228" s="40">
        <f t="shared" si="89"/>
        <v>0</v>
      </c>
      <c r="V228" s="42">
        <f t="shared" si="89"/>
        <v>0</v>
      </c>
      <c r="W228" s="54">
        <f t="shared" si="87"/>
        <v>0</v>
      </c>
    </row>
    <row r="229" spans="2:23" ht="13.5" thickTop="1">
      <c r="B229" s="70"/>
      <c r="C229" s="70"/>
      <c r="D229" s="70"/>
      <c r="E229" s="70"/>
      <c r="F229" s="70"/>
      <c r="G229" s="70"/>
      <c r="H229" s="70"/>
      <c r="I229" s="277"/>
      <c r="L229" s="4" t="s">
        <v>18</v>
      </c>
      <c r="M229" s="29">
        <f aca="true" t="shared" si="90" ref="M229:V229">+M175+M202</f>
        <v>0</v>
      </c>
      <c r="N229" s="36">
        <f t="shared" si="90"/>
        <v>0</v>
      </c>
      <c r="O229" s="33">
        <f t="shared" si="90"/>
        <v>0</v>
      </c>
      <c r="P229" s="34">
        <f t="shared" si="90"/>
        <v>0</v>
      </c>
      <c r="Q229" s="35">
        <f t="shared" si="90"/>
        <v>0</v>
      </c>
      <c r="R229" s="29">
        <f t="shared" si="90"/>
        <v>0</v>
      </c>
      <c r="S229" s="36">
        <f t="shared" si="90"/>
        <v>0</v>
      </c>
      <c r="T229" s="33">
        <f t="shared" si="90"/>
        <v>0</v>
      </c>
      <c r="U229" s="34">
        <f t="shared" si="90"/>
        <v>0</v>
      </c>
      <c r="V229" s="31">
        <f t="shared" si="90"/>
        <v>0</v>
      </c>
      <c r="W229" s="32">
        <f t="shared" si="87"/>
        <v>0</v>
      </c>
    </row>
    <row r="230" spans="2:23" ht="12.75">
      <c r="B230" s="70"/>
      <c r="C230" s="70"/>
      <c r="D230" s="70"/>
      <c r="E230" s="70"/>
      <c r="F230" s="70"/>
      <c r="G230" s="70"/>
      <c r="H230" s="70"/>
      <c r="I230" s="277"/>
      <c r="L230" s="4" t="s">
        <v>19</v>
      </c>
      <c r="M230" s="29">
        <f>+M203+M176</f>
        <v>0</v>
      </c>
      <c r="N230" s="36">
        <f>+N203+N176</f>
        <v>0</v>
      </c>
      <c r="O230" s="33">
        <f>+O176+O203</f>
        <v>0</v>
      </c>
      <c r="P230" s="34">
        <f>+P203+P176</f>
        <v>0</v>
      </c>
      <c r="Q230" s="35">
        <f>+Q203+Q176</f>
        <v>0</v>
      </c>
      <c r="R230" s="29">
        <f>+R176+R203</f>
        <v>0</v>
      </c>
      <c r="S230" s="36">
        <f>+S176+S203</f>
        <v>0</v>
      </c>
      <c r="T230" s="33">
        <f>+T203+T176</f>
        <v>0</v>
      </c>
      <c r="U230" s="34">
        <f>+U176+U203</f>
        <v>0</v>
      </c>
      <c r="V230" s="31">
        <f>+V176+V203</f>
        <v>0</v>
      </c>
      <c r="W230" s="32">
        <f t="shared" si="87"/>
        <v>0</v>
      </c>
    </row>
    <row r="231" spans="2:23" ht="15" customHeight="1" thickBot="1">
      <c r="B231" s="70"/>
      <c r="C231" s="70"/>
      <c r="D231" s="70"/>
      <c r="E231" s="70"/>
      <c r="F231" s="70"/>
      <c r="G231" s="70"/>
      <c r="H231" s="70"/>
      <c r="I231" s="277"/>
      <c r="L231" s="4" t="s">
        <v>20</v>
      </c>
      <c r="M231" s="29">
        <f>+M177+M204</f>
        <v>0</v>
      </c>
      <c r="N231" s="36">
        <f>+N177+N204</f>
        <v>0</v>
      </c>
      <c r="O231" s="33">
        <f>+O177+O204</f>
        <v>0</v>
      </c>
      <c r="P231" s="34">
        <f>+P177+P204</f>
        <v>0</v>
      </c>
      <c r="Q231" s="35">
        <f>+Q177+Q204</f>
        <v>0</v>
      </c>
      <c r="R231" s="29">
        <f>+R177+R204</f>
        <v>0</v>
      </c>
      <c r="S231" s="36">
        <f>+S177+S204</f>
        <v>0</v>
      </c>
      <c r="T231" s="33">
        <f>+T177+T204</f>
        <v>0</v>
      </c>
      <c r="U231" s="34">
        <f>+U177+U204</f>
        <v>0</v>
      </c>
      <c r="V231" s="31">
        <f>+V177+V204</f>
        <v>0</v>
      </c>
      <c r="W231" s="32">
        <f t="shared" si="87"/>
        <v>0</v>
      </c>
    </row>
    <row r="232" spans="2:23" ht="15" customHeight="1" thickBot="1" thickTop="1">
      <c r="B232" s="70"/>
      <c r="C232" s="70"/>
      <c r="D232" s="70"/>
      <c r="E232" s="70"/>
      <c r="F232" s="70"/>
      <c r="G232" s="70"/>
      <c r="H232" s="70"/>
      <c r="I232" s="277"/>
      <c r="L232" s="44" t="s">
        <v>21</v>
      </c>
      <c r="M232" s="45">
        <f aca="true" t="shared" si="91" ref="M232:V232">M231+M230+M229</f>
        <v>0</v>
      </c>
      <c r="N232" s="46">
        <f t="shared" si="91"/>
        <v>0</v>
      </c>
      <c r="O232" s="47">
        <f t="shared" si="91"/>
        <v>0</v>
      </c>
      <c r="P232" s="47">
        <f t="shared" si="91"/>
        <v>0</v>
      </c>
      <c r="Q232" s="45">
        <f t="shared" si="91"/>
        <v>0</v>
      </c>
      <c r="R232" s="45">
        <f t="shared" si="91"/>
        <v>0</v>
      </c>
      <c r="S232" s="46">
        <f t="shared" si="91"/>
        <v>0</v>
      </c>
      <c r="T232" s="47">
        <f t="shared" si="91"/>
        <v>0</v>
      </c>
      <c r="U232" s="47">
        <f t="shared" si="91"/>
        <v>0</v>
      </c>
      <c r="V232" s="47">
        <f t="shared" si="91"/>
        <v>0</v>
      </c>
      <c r="W232" s="211">
        <f t="shared" si="87"/>
        <v>0</v>
      </c>
    </row>
    <row r="233" spans="2:23" ht="13.5" thickTop="1">
      <c r="B233" s="70"/>
      <c r="C233" s="70"/>
      <c r="D233" s="70"/>
      <c r="E233" s="70"/>
      <c r="F233" s="70"/>
      <c r="G233" s="70"/>
      <c r="H233" s="70"/>
      <c r="I233" s="277"/>
      <c r="L233" s="4" t="s">
        <v>22</v>
      </c>
      <c r="M233" s="29">
        <f aca="true" t="shared" si="92" ref="M233:V233">+M179+M206</f>
        <v>0</v>
      </c>
      <c r="N233" s="36">
        <f t="shared" si="92"/>
        <v>0</v>
      </c>
      <c r="O233" s="33">
        <f t="shared" si="92"/>
        <v>0</v>
      </c>
      <c r="P233" s="34">
        <f t="shared" si="92"/>
        <v>0</v>
      </c>
      <c r="Q233" s="35">
        <f t="shared" si="92"/>
        <v>0</v>
      </c>
      <c r="R233" s="95">
        <f t="shared" si="92"/>
        <v>0</v>
      </c>
      <c r="S233" s="94">
        <f t="shared" si="92"/>
        <v>0</v>
      </c>
      <c r="T233" s="33">
        <f t="shared" si="92"/>
        <v>0</v>
      </c>
      <c r="U233" s="34">
        <f t="shared" si="92"/>
        <v>0</v>
      </c>
      <c r="V233" s="31">
        <f t="shared" si="92"/>
        <v>0</v>
      </c>
      <c r="W233" s="32">
        <f t="shared" si="87"/>
        <v>0</v>
      </c>
    </row>
    <row r="234" spans="2:23" ht="12.75">
      <c r="B234" s="70"/>
      <c r="C234" s="70"/>
      <c r="D234" s="70"/>
      <c r="E234" s="70"/>
      <c r="F234" s="70"/>
      <c r="G234" s="70"/>
      <c r="H234" s="70"/>
      <c r="I234" s="277"/>
      <c r="L234" s="4" t="s">
        <v>23</v>
      </c>
      <c r="M234" s="29">
        <f>+M207+M180</f>
        <v>0</v>
      </c>
      <c r="N234" s="36">
        <f>+N207+N180</f>
        <v>0</v>
      </c>
      <c r="O234" s="33">
        <f>+O180+O207</f>
        <v>0</v>
      </c>
      <c r="P234" s="34">
        <f>+P207+P180</f>
        <v>0</v>
      </c>
      <c r="Q234" s="35">
        <f>+Q207+Q180</f>
        <v>0</v>
      </c>
      <c r="R234" s="29">
        <f aca="true" t="shared" si="93" ref="R234:V235">+R180+R207</f>
        <v>0</v>
      </c>
      <c r="S234" s="36">
        <f t="shared" si="93"/>
        <v>0</v>
      </c>
      <c r="T234" s="33">
        <f t="shared" si="93"/>
        <v>0</v>
      </c>
      <c r="U234" s="34">
        <f t="shared" si="93"/>
        <v>0</v>
      </c>
      <c r="V234" s="31">
        <f t="shared" si="93"/>
        <v>0</v>
      </c>
      <c r="W234" s="32">
        <f t="shared" si="87"/>
        <v>0</v>
      </c>
    </row>
    <row r="235" spans="2:23" ht="13.5" thickBot="1">
      <c r="B235" s="70"/>
      <c r="C235" s="70"/>
      <c r="D235" s="70"/>
      <c r="E235" s="70"/>
      <c r="F235" s="70"/>
      <c r="G235" s="70"/>
      <c r="H235" s="70"/>
      <c r="I235" s="277"/>
      <c r="L235" s="4" t="s">
        <v>24</v>
      </c>
      <c r="M235" s="29">
        <f>+M208+M181</f>
        <v>0</v>
      </c>
      <c r="N235" s="36">
        <f>+N208+N181</f>
        <v>0</v>
      </c>
      <c r="O235" s="33">
        <f>+O181+O208</f>
        <v>0</v>
      </c>
      <c r="P235" s="34">
        <f>+P208+P181</f>
        <v>0</v>
      </c>
      <c r="Q235" s="35">
        <f>+Q208+Q181</f>
        <v>0</v>
      </c>
      <c r="R235" s="29">
        <f t="shared" si="93"/>
        <v>0</v>
      </c>
      <c r="S235" s="36">
        <f t="shared" si="93"/>
        <v>0</v>
      </c>
      <c r="T235" s="33">
        <f t="shared" si="93"/>
        <v>0</v>
      </c>
      <c r="U235" s="34">
        <f t="shared" si="93"/>
        <v>0</v>
      </c>
      <c r="V235" s="31">
        <f t="shared" si="93"/>
        <v>0</v>
      </c>
      <c r="W235" s="32">
        <f t="shared" si="87"/>
        <v>0</v>
      </c>
    </row>
    <row r="236" spans="1:23" ht="14.25" thickBot="1" thickTop="1">
      <c r="A236" s="244"/>
      <c r="B236" s="262"/>
      <c r="C236" s="263"/>
      <c r="D236" s="263"/>
      <c r="E236" s="263"/>
      <c r="F236" s="263"/>
      <c r="G236" s="263"/>
      <c r="H236" s="263"/>
      <c r="I236" s="310"/>
      <c r="J236" s="244"/>
      <c r="L236" s="44" t="s">
        <v>25</v>
      </c>
      <c r="M236" s="40">
        <f aca="true" t="shared" si="94" ref="M236:V236">+M233+M234+M235</f>
        <v>0</v>
      </c>
      <c r="N236" s="41">
        <f t="shared" si="94"/>
        <v>0</v>
      </c>
      <c r="O236" s="40">
        <f t="shared" si="94"/>
        <v>0</v>
      </c>
      <c r="P236" s="40">
        <f t="shared" si="94"/>
        <v>0</v>
      </c>
      <c r="Q236" s="40">
        <f t="shared" si="94"/>
        <v>0</v>
      </c>
      <c r="R236" s="40">
        <f t="shared" si="94"/>
        <v>0</v>
      </c>
      <c r="S236" s="41">
        <f t="shared" si="94"/>
        <v>0</v>
      </c>
      <c r="T236" s="40">
        <f t="shared" si="94"/>
        <v>0</v>
      </c>
      <c r="U236" s="40">
        <f t="shared" si="94"/>
        <v>0</v>
      </c>
      <c r="V236" s="42">
        <f t="shared" si="94"/>
        <v>0</v>
      </c>
      <c r="W236" s="54">
        <f t="shared" si="87"/>
        <v>0</v>
      </c>
    </row>
    <row r="237" spans="2:27" s="102" customFormat="1" ht="12.75" customHeight="1" thickBot="1" thickTop="1">
      <c r="B237" s="259"/>
      <c r="C237" s="259"/>
      <c r="D237" s="259"/>
      <c r="E237" s="259"/>
      <c r="F237" s="259"/>
      <c r="G237" s="259"/>
      <c r="H237" s="259"/>
      <c r="I237" s="317"/>
      <c r="L237" s="103" t="s">
        <v>27</v>
      </c>
      <c r="M237" s="104">
        <f>+M183+M210</f>
        <v>0</v>
      </c>
      <c r="N237" s="105">
        <f>+N183+N210</f>
        <v>0</v>
      </c>
      <c r="O237" s="106">
        <f>+O183+O210</f>
        <v>0</v>
      </c>
      <c r="P237" s="107">
        <f>+P210+P183</f>
        <v>0</v>
      </c>
      <c r="Q237" s="108">
        <f>+Q210+Q183</f>
        <v>0</v>
      </c>
      <c r="R237" s="104">
        <f>+R183+R210</f>
        <v>0</v>
      </c>
      <c r="S237" s="105">
        <f>+S183+S210</f>
        <v>0</v>
      </c>
      <c r="T237" s="117">
        <f>+T183+T210</f>
        <v>0</v>
      </c>
      <c r="U237" s="118">
        <f>+U183+U210</f>
        <v>0</v>
      </c>
      <c r="V237" s="109">
        <f>+V183+V210</f>
        <v>0</v>
      </c>
      <c r="W237" s="110">
        <f t="shared" si="87"/>
        <v>0</v>
      </c>
      <c r="X237" s="341"/>
      <c r="AA237" s="343"/>
    </row>
    <row r="238" spans="1:23" ht="14.25" thickBot="1" thickTop="1">
      <c r="A238" s="70"/>
      <c r="B238" s="262"/>
      <c r="C238" s="263"/>
      <c r="D238" s="263"/>
      <c r="E238" s="263"/>
      <c r="F238" s="263"/>
      <c r="G238" s="263"/>
      <c r="H238" s="263"/>
      <c r="I238" s="310"/>
      <c r="J238" s="70"/>
      <c r="L238" s="39" t="s">
        <v>69</v>
      </c>
      <c r="M238" s="40">
        <f aca="true" t="shared" si="95" ref="M238:V238">+M232+M236+M237</f>
        <v>0</v>
      </c>
      <c r="N238" s="41">
        <f t="shared" si="95"/>
        <v>0</v>
      </c>
      <c r="O238" s="40">
        <f t="shared" si="95"/>
        <v>0</v>
      </c>
      <c r="P238" s="40">
        <f t="shared" si="95"/>
        <v>0</v>
      </c>
      <c r="Q238" s="40">
        <f t="shared" si="95"/>
        <v>0</v>
      </c>
      <c r="R238" s="40">
        <f t="shared" si="95"/>
        <v>0</v>
      </c>
      <c r="S238" s="41">
        <f t="shared" si="95"/>
        <v>0</v>
      </c>
      <c r="T238" s="40">
        <f t="shared" si="95"/>
        <v>0</v>
      </c>
      <c r="U238" s="40">
        <f t="shared" si="95"/>
        <v>0</v>
      </c>
      <c r="V238" s="42">
        <f t="shared" si="95"/>
        <v>0</v>
      </c>
      <c r="W238" s="54">
        <f t="shared" si="87"/>
        <v>0</v>
      </c>
    </row>
    <row r="239" spans="2:23" ht="14.25" thickBot="1" thickTop="1">
      <c r="B239" s="70"/>
      <c r="C239" s="70"/>
      <c r="D239" s="70"/>
      <c r="E239" s="70"/>
      <c r="F239" s="70"/>
      <c r="G239" s="70"/>
      <c r="H239" s="70"/>
      <c r="I239" s="277"/>
      <c r="L239" s="39" t="s">
        <v>70</v>
      </c>
      <c r="M239" s="45">
        <f aca="true" t="shared" si="96" ref="M239:V239">+M228+M232+M236+M237</f>
        <v>0</v>
      </c>
      <c r="N239" s="45">
        <f t="shared" si="96"/>
        <v>0</v>
      </c>
      <c r="O239" s="47">
        <f t="shared" si="96"/>
        <v>0</v>
      </c>
      <c r="P239" s="47">
        <f t="shared" si="96"/>
        <v>0</v>
      </c>
      <c r="Q239" s="47">
        <f t="shared" si="96"/>
        <v>0</v>
      </c>
      <c r="R239" s="45">
        <f t="shared" si="96"/>
        <v>0</v>
      </c>
      <c r="S239" s="45">
        <f t="shared" si="96"/>
        <v>0</v>
      </c>
      <c r="T239" s="47">
        <f t="shared" si="96"/>
        <v>0</v>
      </c>
      <c r="U239" s="47">
        <f t="shared" si="96"/>
        <v>0</v>
      </c>
      <c r="V239" s="47">
        <f t="shared" si="96"/>
        <v>0</v>
      </c>
      <c r="W239" s="211">
        <f t="shared" si="87"/>
        <v>0</v>
      </c>
    </row>
    <row r="240" spans="2:27" s="102" customFormat="1" ht="12.75" customHeight="1" thickTop="1">
      <c r="B240" s="258"/>
      <c r="C240" s="258"/>
      <c r="D240" s="258"/>
      <c r="E240" s="258"/>
      <c r="F240" s="258"/>
      <c r="G240" s="258"/>
      <c r="H240" s="258"/>
      <c r="I240" s="278"/>
      <c r="L240" s="103" t="s">
        <v>28</v>
      </c>
      <c r="M240" s="104">
        <f>+M213+M186</f>
        <v>0</v>
      </c>
      <c r="N240" s="105">
        <f>+N213+N186</f>
        <v>0</v>
      </c>
      <c r="O240" s="106">
        <f>+O186+O213</f>
        <v>0</v>
      </c>
      <c r="P240" s="107">
        <f>+P213+P186</f>
        <v>0</v>
      </c>
      <c r="Q240" s="108">
        <f>+Q213+Q186</f>
        <v>0</v>
      </c>
      <c r="R240" s="104"/>
      <c r="S240" s="105"/>
      <c r="T240" s="117"/>
      <c r="U240" s="107"/>
      <c r="V240" s="109"/>
      <c r="W240" s="110"/>
      <c r="X240" s="341"/>
      <c r="AA240" s="343"/>
    </row>
    <row r="241" spans="2:27" s="102" customFormat="1" ht="12.75" customHeight="1" thickBot="1">
      <c r="B241" s="258"/>
      <c r="C241" s="258"/>
      <c r="D241" s="258"/>
      <c r="E241" s="258"/>
      <c r="F241" s="258"/>
      <c r="G241" s="258"/>
      <c r="H241" s="258"/>
      <c r="I241" s="278"/>
      <c r="L241" s="103" t="s">
        <v>29</v>
      </c>
      <c r="M241" s="104">
        <f>+M214+M187</f>
        <v>0</v>
      </c>
      <c r="N241" s="105">
        <f>+N214+N187</f>
        <v>0</v>
      </c>
      <c r="O241" s="106">
        <f>+O187+O214</f>
        <v>0</v>
      </c>
      <c r="P241" s="119">
        <f>+P214+P187</f>
        <v>0</v>
      </c>
      <c r="Q241" s="108">
        <f>+Q214+Q187</f>
        <v>0</v>
      </c>
      <c r="R241" s="104"/>
      <c r="S241" s="105"/>
      <c r="T241" s="117"/>
      <c r="U241" s="107"/>
      <c r="V241" s="109"/>
      <c r="W241" s="110"/>
      <c r="X241" s="341"/>
      <c r="AA241" s="343"/>
    </row>
    <row r="242" spans="2:23" ht="14.25" thickBot="1" thickTop="1">
      <c r="B242" s="70"/>
      <c r="C242" s="70"/>
      <c r="D242" s="70"/>
      <c r="E242" s="70"/>
      <c r="F242" s="70"/>
      <c r="G242" s="70"/>
      <c r="H242" s="70"/>
      <c r="I242" s="277"/>
      <c r="L242" s="39" t="s">
        <v>30</v>
      </c>
      <c r="M242" s="40">
        <f>+M237+M240+M241</f>
        <v>0</v>
      </c>
      <c r="N242" s="41">
        <f>+N237+N240+N241</f>
        <v>0</v>
      </c>
      <c r="O242" s="40">
        <f>+O237+O240+O241</f>
        <v>0</v>
      </c>
      <c r="P242" s="40">
        <f>+P237+P240+P241</f>
        <v>0</v>
      </c>
      <c r="Q242" s="43">
        <f>+Q237+Q240+Q241</f>
        <v>0</v>
      </c>
      <c r="R242" s="40"/>
      <c r="S242" s="41"/>
      <c r="T242" s="40"/>
      <c r="U242" s="40"/>
      <c r="V242" s="43"/>
      <c r="W242" s="54"/>
    </row>
    <row r="243" spans="12:23" ht="14.25" thickBot="1" thickTop="1">
      <c r="L243" s="39" t="s">
        <v>9</v>
      </c>
      <c r="M243" s="40">
        <f>M232+M239+M242+M228</f>
        <v>0</v>
      </c>
      <c r="N243" s="41">
        <f>N232+N239+N242+N228</f>
        <v>0</v>
      </c>
      <c r="O243" s="40">
        <f>O232+O239+O242+O228</f>
        <v>0</v>
      </c>
      <c r="P243" s="40">
        <f>P232+P239+P242+P228</f>
        <v>0</v>
      </c>
      <c r="Q243" s="40">
        <f>Q232+Q239+Q242+Q228</f>
        <v>0</v>
      </c>
      <c r="R243" s="40"/>
      <c r="S243" s="41"/>
      <c r="T243" s="40"/>
      <c r="U243" s="40"/>
      <c r="V243" s="40"/>
      <c r="W243" s="54"/>
    </row>
    <row r="244" ht="13.5" thickTop="1">
      <c r="L244" s="63" t="s">
        <v>65</v>
      </c>
    </row>
  </sheetData>
  <sheetProtection password="CF53" sheet="1"/>
  <mergeCells count="48">
    <mergeCell ref="B57:I57"/>
    <mergeCell ref="L57:W57"/>
    <mergeCell ref="B29:I29"/>
    <mergeCell ref="L29:W29"/>
    <mergeCell ref="B56:I56"/>
    <mergeCell ref="L56:W56"/>
    <mergeCell ref="B30:I30"/>
    <mergeCell ref="L30:W30"/>
    <mergeCell ref="M32:Q32"/>
    <mergeCell ref="R32:V32"/>
    <mergeCell ref="M5:Q5"/>
    <mergeCell ref="R5:V5"/>
    <mergeCell ref="C5:E5"/>
    <mergeCell ref="F5:H5"/>
    <mergeCell ref="B2:I2"/>
    <mergeCell ref="L2:W2"/>
    <mergeCell ref="B3:I3"/>
    <mergeCell ref="L3:W3"/>
    <mergeCell ref="C32:E32"/>
    <mergeCell ref="F32:H32"/>
    <mergeCell ref="M86:Q86"/>
    <mergeCell ref="R86:V86"/>
    <mergeCell ref="C59:E59"/>
    <mergeCell ref="F59:H59"/>
    <mergeCell ref="M59:Q59"/>
    <mergeCell ref="R59:V59"/>
    <mergeCell ref="L83:W83"/>
    <mergeCell ref="L84:W84"/>
    <mergeCell ref="M140:Q140"/>
    <mergeCell ref="R140:V140"/>
    <mergeCell ref="M221:Q221"/>
    <mergeCell ref="R221:V221"/>
    <mergeCell ref="M194:Q194"/>
    <mergeCell ref="R194:V194"/>
    <mergeCell ref="L218:W218"/>
    <mergeCell ref="L219:W219"/>
    <mergeCell ref="L191:W191"/>
    <mergeCell ref="L192:W192"/>
    <mergeCell ref="L164:W164"/>
    <mergeCell ref="L165:W165"/>
    <mergeCell ref="M167:Q167"/>
    <mergeCell ref="R167:V167"/>
    <mergeCell ref="L110:W110"/>
    <mergeCell ref="L111:W111"/>
    <mergeCell ref="L137:W137"/>
    <mergeCell ref="L138:W138"/>
    <mergeCell ref="M113:Q113"/>
    <mergeCell ref="R113:V113"/>
  </mergeCells>
  <printOptions horizontalCentered="1"/>
  <pageMargins left="0.21" right="0.28" top="0.57" bottom="0.61" header="0.31" footer="0.23"/>
  <pageSetup fitToHeight="1" fitToWidth="1" horizontalDpi="600" verticalDpi="600" orientation="portrait" paperSize="9" scale="73" r:id="rId1"/>
  <headerFooter alignWithMargins="0">
    <oddHeader>&amp;LMonthly Air Transport Statistics : Don Mueang International Airport</oddHeader>
    <oddFooter>&amp;LAir Transport Information Division, Corporate Strategy Department&amp;C&amp;D&amp;R&amp;T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44"/>
  <sheetViews>
    <sheetView zoomScalePageLayoutView="0" workbookViewId="0" topLeftCell="A1">
      <selection activeCell="J86" sqref="J86"/>
    </sheetView>
  </sheetViews>
  <sheetFormatPr defaultColWidth="7.00390625" defaultRowHeight="23.25"/>
  <cols>
    <col min="1" max="1" width="7.00390625" style="1" customWidth="1"/>
    <col min="2" max="2" width="12.421875" style="1" customWidth="1"/>
    <col min="3" max="3" width="11.57421875" style="1" customWidth="1"/>
    <col min="4" max="4" width="11.421875" style="1" customWidth="1"/>
    <col min="5" max="5" width="9.8515625" style="1" customWidth="1"/>
    <col min="6" max="6" width="10.8515625" style="1" customWidth="1"/>
    <col min="7" max="7" width="11.140625" style="1" customWidth="1"/>
    <col min="8" max="8" width="11.28125" style="1" customWidth="1"/>
    <col min="9" max="9" width="8.7109375" style="121" customWidth="1"/>
    <col min="10" max="11" width="7.00390625" style="1" customWidth="1"/>
    <col min="12" max="12" width="13.00390625" style="1" customWidth="1"/>
    <col min="13" max="13" width="11.28125" style="1" customWidth="1"/>
    <col min="14" max="14" width="11.7109375" style="1" customWidth="1"/>
    <col min="15" max="15" width="12.57421875" style="1" customWidth="1"/>
    <col min="16" max="16" width="10.00390625" style="1" customWidth="1"/>
    <col min="17" max="17" width="12.7109375" style="1" customWidth="1"/>
    <col min="18" max="18" width="10.28125" style="1" customWidth="1"/>
    <col min="19" max="19" width="10.140625" style="1" customWidth="1"/>
    <col min="20" max="20" width="12.57421875" style="1" customWidth="1"/>
    <col min="21" max="21" width="9.28125" style="1" customWidth="1"/>
    <col min="22" max="22" width="11.00390625" style="1" customWidth="1"/>
    <col min="23" max="23" width="10.8515625" style="121" customWidth="1"/>
    <col min="24" max="24" width="7.00390625" style="121" bestFit="1" customWidth="1"/>
    <col min="25" max="25" width="6.8515625" style="1" bestFit="1" customWidth="1"/>
    <col min="26" max="26" width="7.00390625" style="1" customWidth="1"/>
    <col min="27" max="27" width="7.00390625" style="342" customWidth="1"/>
    <col min="28" max="16384" width="7.00390625" style="1" customWidth="1"/>
  </cols>
  <sheetData>
    <row r="2" spans="2:23" ht="12.75">
      <c r="B2" s="348" t="s">
        <v>0</v>
      </c>
      <c r="C2" s="348"/>
      <c r="D2" s="348"/>
      <c r="E2" s="348"/>
      <c r="F2" s="348"/>
      <c r="G2" s="348"/>
      <c r="H2" s="348"/>
      <c r="I2" s="348"/>
      <c r="L2" s="348" t="s">
        <v>1</v>
      </c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</row>
    <row r="3" spans="2:23" ht="15.75">
      <c r="B3" s="349" t="s">
        <v>2</v>
      </c>
      <c r="C3" s="349"/>
      <c r="D3" s="349"/>
      <c r="E3" s="349"/>
      <c r="F3" s="349"/>
      <c r="G3" s="349"/>
      <c r="H3" s="349"/>
      <c r="I3" s="349"/>
      <c r="L3" s="349" t="s">
        <v>3</v>
      </c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</row>
    <row r="4" ht="13.5" thickBot="1"/>
    <row r="5" spans="2:23" ht="17.25" thickBot="1" thickTop="1">
      <c r="B5" s="3"/>
      <c r="C5" s="356" t="s">
        <v>67</v>
      </c>
      <c r="D5" s="357"/>
      <c r="E5" s="358"/>
      <c r="F5" s="359" t="s">
        <v>68</v>
      </c>
      <c r="G5" s="360"/>
      <c r="H5" s="361"/>
      <c r="I5" s="269" t="s">
        <v>4</v>
      </c>
      <c r="L5" s="3"/>
      <c r="M5" s="350" t="s">
        <v>67</v>
      </c>
      <c r="N5" s="351"/>
      <c r="O5" s="351"/>
      <c r="P5" s="351"/>
      <c r="Q5" s="352"/>
      <c r="R5" s="353" t="s">
        <v>68</v>
      </c>
      <c r="S5" s="354"/>
      <c r="T5" s="354"/>
      <c r="U5" s="354"/>
      <c r="V5" s="355"/>
      <c r="W5" s="269" t="s">
        <v>4</v>
      </c>
    </row>
    <row r="6" spans="2:23" ht="13.5" thickTop="1">
      <c r="B6" s="4" t="s">
        <v>5</v>
      </c>
      <c r="C6" s="5"/>
      <c r="D6" s="6"/>
      <c r="E6" s="7"/>
      <c r="F6" s="5"/>
      <c r="G6" s="6"/>
      <c r="H6" s="7"/>
      <c r="I6" s="270" t="s">
        <v>6</v>
      </c>
      <c r="L6" s="4" t="s">
        <v>5</v>
      </c>
      <c r="M6" s="5"/>
      <c r="N6" s="8"/>
      <c r="O6" s="9"/>
      <c r="P6" s="10"/>
      <c r="Q6" s="11"/>
      <c r="R6" s="5"/>
      <c r="S6" s="8"/>
      <c r="T6" s="9"/>
      <c r="U6" s="10"/>
      <c r="V6" s="11"/>
      <c r="W6" s="270" t="s">
        <v>6</v>
      </c>
    </row>
    <row r="7" spans="2:23" ht="13.5" thickBot="1">
      <c r="B7" s="12"/>
      <c r="C7" s="13" t="s">
        <v>7</v>
      </c>
      <c r="D7" s="260" t="s">
        <v>8</v>
      </c>
      <c r="E7" s="14" t="s">
        <v>9</v>
      </c>
      <c r="F7" s="13" t="s">
        <v>7</v>
      </c>
      <c r="G7" s="260" t="s">
        <v>8</v>
      </c>
      <c r="H7" s="14" t="s">
        <v>9</v>
      </c>
      <c r="I7" s="271"/>
      <c r="L7" s="12"/>
      <c r="M7" s="15" t="s">
        <v>10</v>
      </c>
      <c r="N7" s="16" t="s">
        <v>11</v>
      </c>
      <c r="O7" s="17" t="s">
        <v>12</v>
      </c>
      <c r="P7" s="18" t="s">
        <v>13</v>
      </c>
      <c r="Q7" s="19" t="s">
        <v>9</v>
      </c>
      <c r="R7" s="15" t="s">
        <v>10</v>
      </c>
      <c r="S7" s="16" t="s">
        <v>11</v>
      </c>
      <c r="T7" s="17" t="s">
        <v>12</v>
      </c>
      <c r="U7" s="18" t="s">
        <v>13</v>
      </c>
      <c r="V7" s="19" t="s">
        <v>9</v>
      </c>
      <c r="W7" s="271"/>
    </row>
    <row r="8" spans="2:23" ht="6" customHeight="1" thickTop="1">
      <c r="B8" s="4"/>
      <c r="C8" s="20"/>
      <c r="D8" s="21"/>
      <c r="E8" s="22"/>
      <c r="F8" s="20"/>
      <c r="G8" s="21"/>
      <c r="H8" s="22"/>
      <c r="I8" s="274"/>
      <c r="L8" s="4"/>
      <c r="M8" s="23"/>
      <c r="N8" s="24"/>
      <c r="O8" s="25"/>
      <c r="P8" s="26"/>
      <c r="Q8" s="27"/>
      <c r="R8" s="23"/>
      <c r="S8" s="24"/>
      <c r="T8" s="25"/>
      <c r="U8" s="26"/>
      <c r="V8" s="28"/>
      <c r="W8" s="230"/>
    </row>
    <row r="9" spans="2:23" ht="12.75">
      <c r="B9" s="4" t="s">
        <v>14</v>
      </c>
      <c r="C9" s="71">
        <v>118</v>
      </c>
      <c r="D9" s="72">
        <v>118</v>
      </c>
      <c r="E9" s="73">
        <f>C9+D9</f>
        <v>236</v>
      </c>
      <c r="F9" s="29">
        <v>106</v>
      </c>
      <c r="G9" s="30">
        <v>106</v>
      </c>
      <c r="H9" s="33">
        <f>F9+G9</f>
        <v>212</v>
      </c>
      <c r="I9" s="286">
        <f aca="true" t="shared" si="0" ref="I9:I23">IF(E9=0,0,((H9/E9)-1)*100)</f>
        <v>-10.169491525423723</v>
      </c>
      <c r="L9" s="4" t="s">
        <v>14</v>
      </c>
      <c r="M9" s="29">
        <v>9705</v>
      </c>
      <c r="N9" s="36">
        <v>9668</v>
      </c>
      <c r="O9" s="33">
        <f>+N9+M9</f>
        <v>19373</v>
      </c>
      <c r="P9" s="34">
        <v>1360</v>
      </c>
      <c r="Q9" s="31">
        <f>O9+P9</f>
        <v>20733</v>
      </c>
      <c r="R9" s="29">
        <v>9359</v>
      </c>
      <c r="S9" s="36">
        <v>8313</v>
      </c>
      <c r="T9" s="51">
        <f>+S9+R9</f>
        <v>17672</v>
      </c>
      <c r="U9" s="34">
        <v>2</v>
      </c>
      <c r="V9" s="31">
        <f>T9+U9</f>
        <v>17674</v>
      </c>
      <c r="W9" s="298">
        <f aca="true" t="shared" si="1" ref="W9:W21">IF(Q9=0,0,((V9/Q9)-1)*100)</f>
        <v>-14.754256499300633</v>
      </c>
    </row>
    <row r="10" spans="2:23" ht="12.75">
      <c r="B10" s="4" t="s">
        <v>15</v>
      </c>
      <c r="C10" s="71">
        <v>144</v>
      </c>
      <c r="D10" s="72">
        <v>144</v>
      </c>
      <c r="E10" s="73">
        <f>C10+D10</f>
        <v>288</v>
      </c>
      <c r="F10" s="29">
        <v>124</v>
      </c>
      <c r="G10" s="30">
        <v>123</v>
      </c>
      <c r="H10" s="33">
        <f>F10+G10</f>
        <v>247</v>
      </c>
      <c r="I10" s="286">
        <f t="shared" si="0"/>
        <v>-14.236111111111116</v>
      </c>
      <c r="L10" s="4" t="s">
        <v>15</v>
      </c>
      <c r="M10" s="29">
        <v>13604</v>
      </c>
      <c r="N10" s="36">
        <v>12464</v>
      </c>
      <c r="O10" s="33">
        <f>+N10+M10</f>
        <v>26068</v>
      </c>
      <c r="P10" s="34">
        <v>1505</v>
      </c>
      <c r="Q10" s="31">
        <f>O10+P10</f>
        <v>27573</v>
      </c>
      <c r="R10" s="29">
        <v>11377</v>
      </c>
      <c r="S10" s="36">
        <v>10807</v>
      </c>
      <c r="T10" s="51">
        <f>+S10+R10</f>
        <v>22184</v>
      </c>
      <c r="U10" s="34">
        <v>74</v>
      </c>
      <c r="V10" s="31">
        <f>T10+U10</f>
        <v>22258</v>
      </c>
      <c r="W10" s="298">
        <f t="shared" si="1"/>
        <v>-19.276103434519275</v>
      </c>
    </row>
    <row r="11" spans="2:23" ht="13.5" thickBot="1">
      <c r="B11" s="4" t="s">
        <v>16</v>
      </c>
      <c r="C11" s="74">
        <v>161</v>
      </c>
      <c r="D11" s="75">
        <v>175</v>
      </c>
      <c r="E11" s="73">
        <f>C11+D11</f>
        <v>336</v>
      </c>
      <c r="F11" s="29">
        <v>127</v>
      </c>
      <c r="G11" s="60">
        <v>127</v>
      </c>
      <c r="H11" s="33">
        <f>F11+G11</f>
        <v>254</v>
      </c>
      <c r="I11" s="286">
        <f t="shared" si="0"/>
        <v>-24.404761904761905</v>
      </c>
      <c r="L11" s="4" t="s">
        <v>16</v>
      </c>
      <c r="M11" s="29">
        <v>15918</v>
      </c>
      <c r="N11" s="36">
        <v>18427</v>
      </c>
      <c r="O11" s="33">
        <f>+N11+M11</f>
        <v>34345</v>
      </c>
      <c r="P11" s="34">
        <v>1733</v>
      </c>
      <c r="Q11" s="31">
        <f>O11+P11</f>
        <v>36078</v>
      </c>
      <c r="R11" s="29">
        <v>12355</v>
      </c>
      <c r="S11" s="36">
        <v>11801</v>
      </c>
      <c r="T11" s="51">
        <f>+S11+R11</f>
        <v>24156</v>
      </c>
      <c r="U11" s="52">
        <v>95</v>
      </c>
      <c r="V11" s="31">
        <f>T11+U11</f>
        <v>24251</v>
      </c>
      <c r="W11" s="298">
        <f t="shared" si="1"/>
        <v>-32.78175065136648</v>
      </c>
    </row>
    <row r="12" spans="2:23" ht="14.25" thickBot="1" thickTop="1">
      <c r="B12" s="39" t="s">
        <v>59</v>
      </c>
      <c r="C12" s="76">
        <f aca="true" t="shared" si="2" ref="C12:H12">+C9+C10+C11</f>
        <v>423</v>
      </c>
      <c r="D12" s="77">
        <f t="shared" si="2"/>
        <v>437</v>
      </c>
      <c r="E12" s="78">
        <f t="shared" si="2"/>
        <v>860</v>
      </c>
      <c r="F12" s="76">
        <f t="shared" si="2"/>
        <v>357</v>
      </c>
      <c r="G12" s="77">
        <f t="shared" si="2"/>
        <v>356</v>
      </c>
      <c r="H12" s="78">
        <f t="shared" si="2"/>
        <v>713</v>
      </c>
      <c r="I12" s="287">
        <f t="shared" si="0"/>
        <v>-17.093023255813954</v>
      </c>
      <c r="L12" s="39" t="s">
        <v>59</v>
      </c>
      <c r="M12" s="42">
        <f aca="true" t="shared" si="3" ref="M12:V12">+M9+M10+M11</f>
        <v>39227</v>
      </c>
      <c r="N12" s="123">
        <f t="shared" si="3"/>
        <v>40559</v>
      </c>
      <c r="O12" s="40">
        <f t="shared" si="3"/>
        <v>79786</v>
      </c>
      <c r="P12" s="40">
        <f t="shared" si="3"/>
        <v>4598</v>
      </c>
      <c r="Q12" s="40">
        <f t="shared" si="3"/>
        <v>84384</v>
      </c>
      <c r="R12" s="42">
        <f t="shared" si="3"/>
        <v>33091</v>
      </c>
      <c r="S12" s="123">
        <f t="shared" si="3"/>
        <v>30921</v>
      </c>
      <c r="T12" s="40">
        <f t="shared" si="3"/>
        <v>64012</v>
      </c>
      <c r="U12" s="40">
        <f t="shared" si="3"/>
        <v>171</v>
      </c>
      <c r="V12" s="40">
        <f t="shared" si="3"/>
        <v>64183</v>
      </c>
      <c r="W12" s="290">
        <f t="shared" si="1"/>
        <v>-23.939372392870684</v>
      </c>
    </row>
    <row r="13" spans="2:23" ht="13.5" thickTop="1">
      <c r="B13" s="4" t="s">
        <v>18</v>
      </c>
      <c r="C13" s="71">
        <v>116</v>
      </c>
      <c r="D13" s="72">
        <v>118</v>
      </c>
      <c r="E13" s="73">
        <f>+D13+C13</f>
        <v>234</v>
      </c>
      <c r="F13" s="71">
        <v>136</v>
      </c>
      <c r="G13" s="72">
        <v>137</v>
      </c>
      <c r="H13" s="73">
        <f>F13+G13</f>
        <v>273</v>
      </c>
      <c r="I13" s="286">
        <f t="shared" si="0"/>
        <v>16.666666666666675</v>
      </c>
      <c r="L13" s="4" t="s">
        <v>18</v>
      </c>
      <c r="M13" s="29">
        <v>11231</v>
      </c>
      <c r="N13" s="36">
        <v>10288</v>
      </c>
      <c r="O13" s="33">
        <f>+N13+M13</f>
        <v>21519</v>
      </c>
      <c r="P13" s="34">
        <v>125</v>
      </c>
      <c r="Q13" s="35">
        <f>+P13+O13</f>
        <v>21644</v>
      </c>
      <c r="R13" s="164">
        <v>13857</v>
      </c>
      <c r="S13" s="36">
        <v>13472</v>
      </c>
      <c r="T13" s="33">
        <f>+S13+R13</f>
        <v>27329</v>
      </c>
      <c r="U13" s="34">
        <v>478</v>
      </c>
      <c r="V13" s="31">
        <f>T13+U13</f>
        <v>27807</v>
      </c>
      <c r="W13" s="306">
        <f t="shared" si="1"/>
        <v>28.474403991868424</v>
      </c>
    </row>
    <row r="14" spans="2:23" ht="12.75">
      <c r="B14" s="4" t="s">
        <v>19</v>
      </c>
      <c r="C14" s="29">
        <v>93</v>
      </c>
      <c r="D14" s="30">
        <v>97</v>
      </c>
      <c r="E14" s="31">
        <f>+D14+C14</f>
        <v>190</v>
      </c>
      <c r="F14" s="29">
        <v>120</v>
      </c>
      <c r="G14" s="30">
        <v>121</v>
      </c>
      <c r="H14" s="31">
        <f>F14+G14</f>
        <v>241</v>
      </c>
      <c r="I14" s="286">
        <f t="shared" si="0"/>
        <v>26.84210526315789</v>
      </c>
      <c r="L14" s="4" t="s">
        <v>19</v>
      </c>
      <c r="M14" s="29">
        <v>8138</v>
      </c>
      <c r="N14" s="36">
        <v>8810</v>
      </c>
      <c r="O14" s="33">
        <f>+N14+M14</f>
        <v>16948</v>
      </c>
      <c r="P14" s="34">
        <v>1</v>
      </c>
      <c r="Q14" s="35">
        <f>+P14+O14</f>
        <v>16949</v>
      </c>
      <c r="R14" s="29">
        <v>12939</v>
      </c>
      <c r="S14" s="36">
        <v>13533</v>
      </c>
      <c r="T14" s="33">
        <f>+S14+R14</f>
        <v>26472</v>
      </c>
      <c r="U14" s="34">
        <v>2</v>
      </c>
      <c r="V14" s="31">
        <f>T14+U14</f>
        <v>26474</v>
      </c>
      <c r="W14" s="298">
        <f t="shared" si="1"/>
        <v>56.19800578205203</v>
      </c>
    </row>
    <row r="15" spans="2:23" ht="13.5" thickBot="1">
      <c r="B15" s="4" t="s">
        <v>20</v>
      </c>
      <c r="C15" s="29">
        <v>105</v>
      </c>
      <c r="D15" s="30">
        <v>106</v>
      </c>
      <c r="E15" s="31">
        <f>+D15+C15</f>
        <v>211</v>
      </c>
      <c r="F15" s="29">
        <v>130</v>
      </c>
      <c r="G15" s="30">
        <v>131</v>
      </c>
      <c r="H15" s="31">
        <f>F15+G15</f>
        <v>261</v>
      </c>
      <c r="I15" s="286">
        <f t="shared" si="0"/>
        <v>23.696682464454977</v>
      </c>
      <c r="L15" s="4" t="s">
        <v>20</v>
      </c>
      <c r="M15" s="29">
        <v>8962</v>
      </c>
      <c r="N15" s="36">
        <v>9527</v>
      </c>
      <c r="O15" s="33">
        <f>+N15+M15</f>
        <v>18489</v>
      </c>
      <c r="P15" s="34">
        <v>68</v>
      </c>
      <c r="Q15" s="35">
        <f>+P15+O15</f>
        <v>18557</v>
      </c>
      <c r="R15" s="29">
        <v>12053</v>
      </c>
      <c r="S15" s="36">
        <v>12737</v>
      </c>
      <c r="T15" s="33">
        <f>+S15+R15</f>
        <v>24790</v>
      </c>
      <c r="U15" s="34">
        <v>11</v>
      </c>
      <c r="V15" s="31">
        <f>T15+U15</f>
        <v>24801</v>
      </c>
      <c r="W15" s="299">
        <f>IF(Q15=0,0,((V15/Q15)-1)*100)</f>
        <v>33.647680120709154</v>
      </c>
    </row>
    <row r="16" spans="2:23" ht="14.25" thickBot="1" thickTop="1">
      <c r="B16" s="44" t="s">
        <v>21</v>
      </c>
      <c r="C16" s="45">
        <f aca="true" t="shared" si="4" ref="C16:H16">C13+C14+C15</f>
        <v>314</v>
      </c>
      <c r="D16" s="46">
        <f t="shared" si="4"/>
        <v>321</v>
      </c>
      <c r="E16" s="47">
        <f t="shared" si="4"/>
        <v>635</v>
      </c>
      <c r="F16" s="45">
        <f t="shared" si="4"/>
        <v>386</v>
      </c>
      <c r="G16" s="46">
        <f t="shared" si="4"/>
        <v>389</v>
      </c>
      <c r="H16" s="45">
        <f t="shared" si="4"/>
        <v>775</v>
      </c>
      <c r="I16" s="287">
        <f t="shared" si="0"/>
        <v>22.047244094488192</v>
      </c>
      <c r="L16" s="44" t="s">
        <v>21</v>
      </c>
      <c r="M16" s="45">
        <f aca="true" t="shared" si="5" ref="M16:V16">M13+M14+M15</f>
        <v>28331</v>
      </c>
      <c r="N16" s="49">
        <f t="shared" si="5"/>
        <v>28625</v>
      </c>
      <c r="O16" s="49">
        <f t="shared" si="5"/>
        <v>56956</v>
      </c>
      <c r="P16" s="47">
        <f t="shared" si="5"/>
        <v>194</v>
      </c>
      <c r="Q16" s="49">
        <f t="shared" si="5"/>
        <v>57150</v>
      </c>
      <c r="R16" s="152">
        <f t="shared" si="5"/>
        <v>38849</v>
      </c>
      <c r="S16" s="49">
        <f t="shared" si="5"/>
        <v>39742</v>
      </c>
      <c r="T16" s="49">
        <f t="shared" si="5"/>
        <v>78591</v>
      </c>
      <c r="U16" s="49">
        <f t="shared" si="5"/>
        <v>491</v>
      </c>
      <c r="V16" s="49">
        <f t="shared" si="5"/>
        <v>79082</v>
      </c>
      <c r="W16" s="290">
        <f t="shared" si="1"/>
        <v>38.376202974628185</v>
      </c>
    </row>
    <row r="17" spans="2:23" ht="13.5" thickTop="1">
      <c r="B17" s="4" t="s">
        <v>22</v>
      </c>
      <c r="C17" s="79">
        <v>90</v>
      </c>
      <c r="D17" s="80">
        <v>90</v>
      </c>
      <c r="E17" s="31">
        <f>+D17+C17</f>
        <v>180</v>
      </c>
      <c r="F17" s="79">
        <v>105</v>
      </c>
      <c r="G17" s="80">
        <v>104</v>
      </c>
      <c r="H17" s="31">
        <f>F17+G17</f>
        <v>209</v>
      </c>
      <c r="I17" s="286">
        <f t="shared" si="0"/>
        <v>16.11111111111112</v>
      </c>
      <c r="L17" s="4" t="s">
        <v>22</v>
      </c>
      <c r="M17" s="124">
        <v>8463</v>
      </c>
      <c r="N17" s="36">
        <v>7916</v>
      </c>
      <c r="O17" s="33">
        <f>+N17+M17</f>
        <v>16379</v>
      </c>
      <c r="P17" s="34">
        <v>16</v>
      </c>
      <c r="Q17" s="35">
        <f>+P17+O17</f>
        <v>16395</v>
      </c>
      <c r="R17" s="29">
        <v>10424</v>
      </c>
      <c r="S17" s="36">
        <v>9990</v>
      </c>
      <c r="T17" s="33">
        <f>+R17+S17</f>
        <v>20414</v>
      </c>
      <c r="U17" s="34">
        <v>104</v>
      </c>
      <c r="V17" s="35">
        <f>+T17+U17</f>
        <v>20518</v>
      </c>
      <c r="W17" s="346">
        <f t="shared" si="1"/>
        <v>25.147910948459895</v>
      </c>
    </row>
    <row r="18" spans="2:23" ht="12.75">
      <c r="B18" s="4" t="s">
        <v>23</v>
      </c>
      <c r="C18" s="79">
        <v>107</v>
      </c>
      <c r="D18" s="80">
        <v>107</v>
      </c>
      <c r="E18" s="31">
        <f>+D18+C18</f>
        <v>214</v>
      </c>
      <c r="F18" s="79">
        <v>104</v>
      </c>
      <c r="G18" s="80">
        <v>105</v>
      </c>
      <c r="H18" s="31">
        <f>F18+G18</f>
        <v>209</v>
      </c>
      <c r="I18" s="286">
        <f t="shared" si="0"/>
        <v>-2.336448598130836</v>
      </c>
      <c r="L18" s="4" t="s">
        <v>23</v>
      </c>
      <c r="M18" s="29">
        <v>7502</v>
      </c>
      <c r="N18" s="36">
        <v>7278</v>
      </c>
      <c r="O18" s="33">
        <f>+N18+M18</f>
        <v>14780</v>
      </c>
      <c r="P18" s="34">
        <v>3</v>
      </c>
      <c r="Q18" s="35">
        <f>+P18+O18</f>
        <v>14783</v>
      </c>
      <c r="R18" s="29">
        <v>8468</v>
      </c>
      <c r="S18" s="36">
        <v>8416</v>
      </c>
      <c r="T18" s="33">
        <f>+R18+S18</f>
        <v>16884</v>
      </c>
      <c r="U18" s="34">
        <v>22</v>
      </c>
      <c r="V18" s="35">
        <f>+T18+U18</f>
        <v>16906</v>
      </c>
      <c r="W18" s="347">
        <f>IF(Q18=0,0,((V18/Q18)-1)*100)</f>
        <v>14.3610904417236</v>
      </c>
    </row>
    <row r="19" spans="2:23" ht="13.5" thickBot="1">
      <c r="B19" s="4" t="s">
        <v>24</v>
      </c>
      <c r="C19" s="79">
        <v>97</v>
      </c>
      <c r="D19" s="80">
        <v>97</v>
      </c>
      <c r="E19" s="31">
        <f>+D19+C19</f>
        <v>194</v>
      </c>
      <c r="F19" s="79">
        <v>108</v>
      </c>
      <c r="G19" s="80">
        <v>108</v>
      </c>
      <c r="H19" s="31">
        <f>F19+G19</f>
        <v>216</v>
      </c>
      <c r="I19" s="286">
        <f t="shared" si="0"/>
        <v>11.340206185567014</v>
      </c>
      <c r="L19" s="4" t="s">
        <v>24</v>
      </c>
      <c r="M19" s="29">
        <v>7833</v>
      </c>
      <c r="N19" s="36">
        <v>7915</v>
      </c>
      <c r="O19" s="51">
        <f>+N19+M19</f>
        <v>15748</v>
      </c>
      <c r="P19" s="52">
        <v>1</v>
      </c>
      <c r="Q19" s="35">
        <f>+P19+O19</f>
        <v>15749</v>
      </c>
      <c r="R19" s="29">
        <v>8046</v>
      </c>
      <c r="S19" s="36">
        <v>8293</v>
      </c>
      <c r="T19" s="33">
        <f>+R19+S19</f>
        <v>16339</v>
      </c>
      <c r="U19" s="52">
        <v>8</v>
      </c>
      <c r="V19" s="35">
        <f>+T19+U19</f>
        <v>16347</v>
      </c>
      <c r="W19" s="299">
        <f>IF(Q19=0,0,((V19/Q19)-1)*100)</f>
        <v>3.7970664804114485</v>
      </c>
    </row>
    <row r="20" spans="2:23" ht="14.25" thickBot="1" thickTop="1">
      <c r="B20" s="44" t="s">
        <v>25</v>
      </c>
      <c r="C20" s="45">
        <f aca="true" t="shared" si="6" ref="C20:H20">+C17+C18+C19</f>
        <v>294</v>
      </c>
      <c r="D20" s="125">
        <f t="shared" si="6"/>
        <v>294</v>
      </c>
      <c r="E20" s="126">
        <f t="shared" si="6"/>
        <v>588</v>
      </c>
      <c r="F20" s="40">
        <f t="shared" si="6"/>
        <v>317</v>
      </c>
      <c r="G20" s="53">
        <f t="shared" si="6"/>
        <v>317</v>
      </c>
      <c r="H20" s="53">
        <f t="shared" si="6"/>
        <v>634</v>
      </c>
      <c r="I20" s="288">
        <f t="shared" si="0"/>
        <v>7.823129251700678</v>
      </c>
      <c r="L20" s="44" t="s">
        <v>25</v>
      </c>
      <c r="M20" s="45">
        <f aca="true" t="shared" si="7" ref="M20:V20">+M17+M18+M19</f>
        <v>23798</v>
      </c>
      <c r="N20" s="45">
        <f t="shared" si="7"/>
        <v>23109</v>
      </c>
      <c r="O20" s="47">
        <f t="shared" si="7"/>
        <v>46907</v>
      </c>
      <c r="P20" s="47">
        <f t="shared" si="7"/>
        <v>20</v>
      </c>
      <c r="Q20" s="47">
        <f t="shared" si="7"/>
        <v>46927</v>
      </c>
      <c r="R20" s="242">
        <f t="shared" si="7"/>
        <v>26938</v>
      </c>
      <c r="S20" s="49">
        <f t="shared" si="7"/>
        <v>26699</v>
      </c>
      <c r="T20" s="47">
        <f t="shared" si="7"/>
        <v>53637</v>
      </c>
      <c r="U20" s="47">
        <f t="shared" si="7"/>
        <v>134</v>
      </c>
      <c r="V20" s="47">
        <f t="shared" si="7"/>
        <v>53771</v>
      </c>
      <c r="W20" s="290">
        <f>IF(Q20=0,0,((V20/Q20)-1)*100)</f>
        <v>14.584354422826951</v>
      </c>
    </row>
    <row r="21" spans="2:23" ht="14.25" thickBot="1" thickTop="1">
      <c r="B21" s="4" t="s">
        <v>26</v>
      </c>
      <c r="C21" s="29">
        <v>99</v>
      </c>
      <c r="D21" s="30">
        <v>98</v>
      </c>
      <c r="E21" s="127">
        <f>+D21+C21</f>
        <v>197</v>
      </c>
      <c r="F21" s="29">
        <v>109</v>
      </c>
      <c r="G21" s="30">
        <v>109</v>
      </c>
      <c r="H21" s="58">
        <f>F21+G21</f>
        <v>218</v>
      </c>
      <c r="I21" s="286">
        <f t="shared" si="0"/>
        <v>10.659898477157359</v>
      </c>
      <c r="L21" s="4" t="s">
        <v>27</v>
      </c>
      <c r="M21" s="29">
        <v>8643</v>
      </c>
      <c r="N21" s="36">
        <v>8255</v>
      </c>
      <c r="O21" s="51">
        <f>+N21+M21</f>
        <v>16898</v>
      </c>
      <c r="P21" s="59">
        <v>155</v>
      </c>
      <c r="Q21" s="35">
        <f>+P21+O21</f>
        <v>17053</v>
      </c>
      <c r="R21" s="29">
        <v>9549</v>
      </c>
      <c r="S21" s="36">
        <v>9040</v>
      </c>
      <c r="T21" s="51">
        <f>+R21+S21</f>
        <v>18589</v>
      </c>
      <c r="U21" s="59">
        <v>8</v>
      </c>
      <c r="V21" s="31">
        <f>+T21+U21</f>
        <v>18597</v>
      </c>
      <c r="W21" s="292">
        <f t="shared" si="1"/>
        <v>9.05412537383452</v>
      </c>
    </row>
    <row r="22" spans="2:23" ht="14.25" thickBot="1" thickTop="1">
      <c r="B22" s="39" t="s">
        <v>69</v>
      </c>
      <c r="C22" s="76">
        <f aca="true" t="shared" si="8" ref="C22:H22">+C16+C20+C21</f>
        <v>707</v>
      </c>
      <c r="D22" s="77">
        <f t="shared" si="8"/>
        <v>713</v>
      </c>
      <c r="E22" s="78">
        <f t="shared" si="8"/>
        <v>1420</v>
      </c>
      <c r="F22" s="76">
        <f t="shared" si="8"/>
        <v>812</v>
      </c>
      <c r="G22" s="77">
        <f t="shared" si="8"/>
        <v>815</v>
      </c>
      <c r="H22" s="78">
        <f t="shared" si="8"/>
        <v>1627</v>
      </c>
      <c r="I22" s="287">
        <f t="shared" si="0"/>
        <v>14.577464788732385</v>
      </c>
      <c r="L22" s="39" t="s">
        <v>69</v>
      </c>
      <c r="M22" s="42">
        <f aca="true" t="shared" si="9" ref="M22:V22">+M16+M20+M21</f>
        <v>60772</v>
      </c>
      <c r="N22" s="123">
        <f t="shared" si="9"/>
        <v>59989</v>
      </c>
      <c r="O22" s="40">
        <f t="shared" si="9"/>
        <v>120761</v>
      </c>
      <c r="P22" s="40">
        <f t="shared" si="9"/>
        <v>369</v>
      </c>
      <c r="Q22" s="40">
        <f t="shared" si="9"/>
        <v>121130</v>
      </c>
      <c r="R22" s="42">
        <f t="shared" si="9"/>
        <v>75336</v>
      </c>
      <c r="S22" s="123">
        <f t="shared" si="9"/>
        <v>75481</v>
      </c>
      <c r="T22" s="40">
        <f t="shared" si="9"/>
        <v>150817</v>
      </c>
      <c r="U22" s="40">
        <f t="shared" si="9"/>
        <v>633</v>
      </c>
      <c r="V22" s="40">
        <f t="shared" si="9"/>
        <v>151450</v>
      </c>
      <c r="W22" s="290">
        <f>IF(Q22=0,0,((V22/Q22)-1)*100)</f>
        <v>25.030958474366383</v>
      </c>
    </row>
    <row r="23" spans="2:23" ht="14.25" thickBot="1" thickTop="1">
      <c r="B23" s="39" t="s">
        <v>70</v>
      </c>
      <c r="C23" s="76">
        <f aca="true" t="shared" si="10" ref="C23:H23">+C12+C16+C20+C21</f>
        <v>1130</v>
      </c>
      <c r="D23" s="77">
        <f t="shared" si="10"/>
        <v>1150</v>
      </c>
      <c r="E23" s="78">
        <f t="shared" si="10"/>
        <v>2280</v>
      </c>
      <c r="F23" s="76">
        <f t="shared" si="10"/>
        <v>1169</v>
      </c>
      <c r="G23" s="77">
        <f t="shared" si="10"/>
        <v>1171</v>
      </c>
      <c r="H23" s="78">
        <f t="shared" si="10"/>
        <v>2340</v>
      </c>
      <c r="I23" s="287">
        <f t="shared" si="0"/>
        <v>2.6315789473684292</v>
      </c>
      <c r="L23" s="39" t="s">
        <v>70</v>
      </c>
      <c r="M23" s="42">
        <f aca="true" t="shared" si="11" ref="M23:V23">+M12+M16+M20+M21</f>
        <v>99999</v>
      </c>
      <c r="N23" s="123">
        <f t="shared" si="11"/>
        <v>100548</v>
      </c>
      <c r="O23" s="40">
        <f t="shared" si="11"/>
        <v>200547</v>
      </c>
      <c r="P23" s="40">
        <f t="shared" si="11"/>
        <v>4967</v>
      </c>
      <c r="Q23" s="40">
        <f t="shared" si="11"/>
        <v>205514</v>
      </c>
      <c r="R23" s="42">
        <f t="shared" si="11"/>
        <v>108427</v>
      </c>
      <c r="S23" s="123">
        <f t="shared" si="11"/>
        <v>106402</v>
      </c>
      <c r="T23" s="40">
        <f t="shared" si="11"/>
        <v>214829</v>
      </c>
      <c r="U23" s="40">
        <f t="shared" si="11"/>
        <v>804</v>
      </c>
      <c r="V23" s="40">
        <f t="shared" si="11"/>
        <v>215633</v>
      </c>
      <c r="W23" s="290">
        <f>IF(Q23=0,0,((V23/Q23)-1)*100)</f>
        <v>4.9237521531379835</v>
      </c>
    </row>
    <row r="24" spans="2:23" ht="13.5" thickTop="1">
      <c r="B24" s="4" t="s">
        <v>28</v>
      </c>
      <c r="C24" s="29">
        <v>95</v>
      </c>
      <c r="D24" s="30">
        <v>96</v>
      </c>
      <c r="E24" s="33">
        <f>+D24+C24</f>
        <v>191</v>
      </c>
      <c r="F24" s="29"/>
      <c r="G24" s="30"/>
      <c r="H24" s="31"/>
      <c r="I24" s="286"/>
      <c r="L24" s="4" t="s">
        <v>28</v>
      </c>
      <c r="M24" s="29">
        <v>8613</v>
      </c>
      <c r="N24" s="36">
        <v>8462</v>
      </c>
      <c r="O24" s="51">
        <f>+N24+M24</f>
        <v>17075</v>
      </c>
      <c r="P24" s="34">
        <v>0</v>
      </c>
      <c r="Q24" s="35">
        <f>+P24+O24</f>
        <v>17075</v>
      </c>
      <c r="R24" s="29"/>
      <c r="S24" s="36"/>
      <c r="T24" s="33"/>
      <c r="U24" s="34"/>
      <c r="V24" s="31"/>
      <c r="W24" s="294"/>
    </row>
    <row r="25" spans="2:23" ht="13.5" thickBot="1">
      <c r="B25" s="4" t="s">
        <v>29</v>
      </c>
      <c r="C25" s="29">
        <v>90</v>
      </c>
      <c r="D25" s="60">
        <v>90</v>
      </c>
      <c r="E25" s="61">
        <f>+D25+C25</f>
        <v>180</v>
      </c>
      <c r="F25" s="29"/>
      <c r="G25" s="60"/>
      <c r="H25" s="31"/>
      <c r="I25" s="286"/>
      <c r="J25" s="50"/>
      <c r="L25" s="4" t="s">
        <v>29</v>
      </c>
      <c r="M25" s="29">
        <v>7182</v>
      </c>
      <c r="N25" s="36">
        <v>6801</v>
      </c>
      <c r="O25" s="51">
        <f>+N25+M25</f>
        <v>13983</v>
      </c>
      <c r="P25" s="52">
        <v>2</v>
      </c>
      <c r="Q25" s="35">
        <f>+P25+O25</f>
        <v>13985</v>
      </c>
      <c r="R25" s="29"/>
      <c r="S25" s="36"/>
      <c r="T25" s="33"/>
      <c r="U25" s="52"/>
      <c r="V25" s="31"/>
      <c r="W25" s="293"/>
    </row>
    <row r="26" spans="2:23" ht="14.25" customHeight="1" thickBot="1" thickTop="1">
      <c r="B26" s="39" t="s">
        <v>30</v>
      </c>
      <c r="C26" s="42">
        <f>+C21+C24+C25</f>
        <v>284</v>
      </c>
      <c r="D26" s="123">
        <f>+D21+D24+D25</f>
        <v>284</v>
      </c>
      <c r="E26" s="40">
        <f>+E21+E24+E25</f>
        <v>568</v>
      </c>
      <c r="F26" s="42"/>
      <c r="G26" s="123"/>
      <c r="H26" s="40"/>
      <c r="I26" s="288"/>
      <c r="J26" s="55"/>
      <c r="K26" s="56"/>
      <c r="L26" s="39" t="s">
        <v>30</v>
      </c>
      <c r="M26" s="45">
        <f>+M21+M24+M25</f>
        <v>24438</v>
      </c>
      <c r="N26" s="45">
        <f>+N21+N24+N25</f>
        <v>23518</v>
      </c>
      <c r="O26" s="47">
        <f>+O21+O24+O25</f>
        <v>47956</v>
      </c>
      <c r="P26" s="47">
        <f>+P21+P24+P25</f>
        <v>157</v>
      </c>
      <c r="Q26" s="47">
        <f>+Q21+Q24+Q25</f>
        <v>48113</v>
      </c>
      <c r="R26" s="242"/>
      <c r="S26" s="49"/>
      <c r="T26" s="47"/>
      <c r="U26" s="47"/>
      <c r="V26" s="47"/>
      <c r="W26" s="290"/>
    </row>
    <row r="27" spans="2:23" ht="14.25" thickBot="1" thickTop="1">
      <c r="B27" s="39" t="s">
        <v>9</v>
      </c>
      <c r="C27" s="42">
        <f>+C16+C20+C26+C12</f>
        <v>1315</v>
      </c>
      <c r="D27" s="123">
        <f>+D16+D20+D26+D12</f>
        <v>1336</v>
      </c>
      <c r="E27" s="40">
        <f>+E16+E20+E26+E12</f>
        <v>2651</v>
      </c>
      <c r="F27" s="42"/>
      <c r="G27" s="123"/>
      <c r="H27" s="40"/>
      <c r="I27" s="287"/>
      <c r="L27" s="39" t="s">
        <v>9</v>
      </c>
      <c r="M27" s="42">
        <f>+M16+M20+M26+M12</f>
        <v>115794</v>
      </c>
      <c r="N27" s="123">
        <f>+N16+N20+N26+N12</f>
        <v>115811</v>
      </c>
      <c r="O27" s="40">
        <f>+O16+O20+O26+O12</f>
        <v>231605</v>
      </c>
      <c r="P27" s="40">
        <f>+P16+P20+P26+P12</f>
        <v>4969</v>
      </c>
      <c r="Q27" s="40">
        <f>+Q16+Q20+Q26+Q12</f>
        <v>236574</v>
      </c>
      <c r="R27" s="40"/>
      <c r="S27" s="41"/>
      <c r="T27" s="40"/>
      <c r="U27" s="40"/>
      <c r="V27" s="40"/>
      <c r="W27" s="290"/>
    </row>
    <row r="28" spans="2:12" ht="13.5" thickTop="1">
      <c r="B28" s="63" t="s">
        <v>65</v>
      </c>
      <c r="L28" s="63" t="s">
        <v>65</v>
      </c>
    </row>
    <row r="29" spans="2:23" ht="12.75">
      <c r="B29" s="348" t="s">
        <v>31</v>
      </c>
      <c r="C29" s="348"/>
      <c r="D29" s="348"/>
      <c r="E29" s="348"/>
      <c r="F29" s="348"/>
      <c r="G29" s="348"/>
      <c r="H29" s="348"/>
      <c r="I29" s="348"/>
      <c r="L29" s="348" t="s">
        <v>32</v>
      </c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</row>
    <row r="30" spans="2:23" ht="15.75">
      <c r="B30" s="349" t="s">
        <v>33</v>
      </c>
      <c r="C30" s="349"/>
      <c r="D30" s="349"/>
      <c r="E30" s="349"/>
      <c r="F30" s="349"/>
      <c r="G30" s="349"/>
      <c r="H30" s="349"/>
      <c r="I30" s="349"/>
      <c r="L30" s="349" t="s">
        <v>34</v>
      </c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</row>
    <row r="31" ht="13.5" thickBot="1"/>
    <row r="32" spans="2:23" ht="17.25" thickBot="1" thickTop="1">
      <c r="B32" s="3"/>
      <c r="C32" s="356" t="s">
        <v>67</v>
      </c>
      <c r="D32" s="357"/>
      <c r="E32" s="358"/>
      <c r="F32" s="359" t="s">
        <v>68</v>
      </c>
      <c r="G32" s="360"/>
      <c r="H32" s="361"/>
      <c r="I32" s="269" t="s">
        <v>4</v>
      </c>
      <c r="L32" s="3"/>
      <c r="M32" s="350" t="s">
        <v>67</v>
      </c>
      <c r="N32" s="351"/>
      <c r="O32" s="351"/>
      <c r="P32" s="351"/>
      <c r="Q32" s="352"/>
      <c r="R32" s="353" t="s">
        <v>68</v>
      </c>
      <c r="S32" s="354"/>
      <c r="T32" s="354"/>
      <c r="U32" s="354"/>
      <c r="V32" s="355"/>
      <c r="W32" s="269" t="s">
        <v>4</v>
      </c>
    </row>
    <row r="33" spans="2:23" ht="13.5" thickTop="1">
      <c r="B33" s="4" t="s">
        <v>5</v>
      </c>
      <c r="C33" s="5"/>
      <c r="D33" s="6"/>
      <c r="E33" s="7"/>
      <c r="F33" s="5"/>
      <c r="G33" s="6"/>
      <c r="H33" s="7"/>
      <c r="I33" s="270" t="s">
        <v>6</v>
      </c>
      <c r="L33" s="4" t="s">
        <v>5</v>
      </c>
      <c r="M33" s="5"/>
      <c r="N33" s="8"/>
      <c r="O33" s="9"/>
      <c r="P33" s="10"/>
      <c r="Q33" s="11"/>
      <c r="R33" s="5"/>
      <c r="S33" s="8"/>
      <c r="T33" s="9"/>
      <c r="U33" s="10"/>
      <c r="V33" s="11"/>
      <c r="W33" s="270" t="s">
        <v>6</v>
      </c>
    </row>
    <row r="34" spans="2:23" ht="13.5" thickBot="1">
      <c r="B34" s="12"/>
      <c r="C34" s="13" t="s">
        <v>7</v>
      </c>
      <c r="D34" s="260" t="s">
        <v>8</v>
      </c>
      <c r="E34" s="14" t="s">
        <v>9</v>
      </c>
      <c r="F34" s="13" t="s">
        <v>7</v>
      </c>
      <c r="G34" s="260" t="s">
        <v>8</v>
      </c>
      <c r="H34" s="14" t="s">
        <v>9</v>
      </c>
      <c r="I34" s="271"/>
      <c r="L34" s="12"/>
      <c r="M34" s="15" t="s">
        <v>10</v>
      </c>
      <c r="N34" s="16" t="s">
        <v>11</v>
      </c>
      <c r="O34" s="17" t="s">
        <v>12</v>
      </c>
      <c r="P34" s="18" t="s">
        <v>13</v>
      </c>
      <c r="Q34" s="19" t="s">
        <v>9</v>
      </c>
      <c r="R34" s="15" t="s">
        <v>10</v>
      </c>
      <c r="S34" s="16" t="s">
        <v>11</v>
      </c>
      <c r="T34" s="17" t="s">
        <v>12</v>
      </c>
      <c r="U34" s="18" t="s">
        <v>13</v>
      </c>
      <c r="V34" s="19" t="s">
        <v>9</v>
      </c>
      <c r="W34" s="271"/>
    </row>
    <row r="35" spans="2:23" ht="5.25" customHeight="1" thickTop="1">
      <c r="B35" s="4"/>
      <c r="C35" s="20"/>
      <c r="D35" s="21"/>
      <c r="E35" s="22"/>
      <c r="F35" s="20"/>
      <c r="G35" s="21"/>
      <c r="H35" s="22"/>
      <c r="I35" s="274"/>
      <c r="L35" s="4"/>
      <c r="M35" s="23"/>
      <c r="N35" s="24"/>
      <c r="O35" s="25"/>
      <c r="P35" s="26"/>
      <c r="Q35" s="27"/>
      <c r="R35" s="23"/>
      <c r="S35" s="24"/>
      <c r="T35" s="25"/>
      <c r="U35" s="26"/>
      <c r="V35" s="28"/>
      <c r="W35" s="230"/>
    </row>
    <row r="36" spans="2:23" ht="12.75">
      <c r="B36" s="4" t="s">
        <v>14</v>
      </c>
      <c r="C36" s="71">
        <v>783</v>
      </c>
      <c r="D36" s="72">
        <v>782</v>
      </c>
      <c r="E36" s="73">
        <f>C36+D36</f>
        <v>1565</v>
      </c>
      <c r="F36" s="29">
        <v>958</v>
      </c>
      <c r="G36" s="30">
        <v>958</v>
      </c>
      <c r="H36" s="31">
        <f>SUM(F36:G36)</f>
        <v>1916</v>
      </c>
      <c r="I36" s="289">
        <f aca="true" t="shared" si="12" ref="I36:I48">IF(E36=0,0,((H36/E36)-1)*100)</f>
        <v>22.428115015974438</v>
      </c>
      <c r="L36" s="4" t="s">
        <v>14</v>
      </c>
      <c r="M36" s="29">
        <v>108370</v>
      </c>
      <c r="N36" s="36">
        <v>111790</v>
      </c>
      <c r="O36" s="33">
        <f>SUM(M36:N36)</f>
        <v>220160</v>
      </c>
      <c r="P36" s="34">
        <v>0</v>
      </c>
      <c r="Q36" s="31">
        <f>O36+P36</f>
        <v>220160</v>
      </c>
      <c r="R36" s="29">
        <v>131674</v>
      </c>
      <c r="S36" s="36">
        <v>129352</v>
      </c>
      <c r="T36" s="51">
        <f>SUM(R36:S36)</f>
        <v>261026</v>
      </c>
      <c r="U36" s="34">
        <v>0</v>
      </c>
      <c r="V36" s="31">
        <f>T36+U36</f>
        <v>261026</v>
      </c>
      <c r="W36" s="289">
        <f aca="true" t="shared" si="13" ref="W36:W48">IF(Q36=0,0,((V36/Q36)-1)*100)</f>
        <v>18.56195494186046</v>
      </c>
    </row>
    <row r="37" spans="2:23" ht="12.75">
      <c r="B37" s="4" t="s">
        <v>15</v>
      </c>
      <c r="C37" s="71">
        <v>762</v>
      </c>
      <c r="D37" s="72">
        <v>763</v>
      </c>
      <c r="E37" s="73">
        <f>C37+D37</f>
        <v>1525</v>
      </c>
      <c r="F37" s="29">
        <v>1025</v>
      </c>
      <c r="G37" s="30">
        <v>1023</v>
      </c>
      <c r="H37" s="31">
        <f>SUM(F37:G37)</f>
        <v>2048</v>
      </c>
      <c r="I37" s="289">
        <f t="shared" si="12"/>
        <v>34.295081967213115</v>
      </c>
      <c r="L37" s="4" t="s">
        <v>15</v>
      </c>
      <c r="M37" s="29">
        <v>100937</v>
      </c>
      <c r="N37" s="36">
        <v>106619</v>
      </c>
      <c r="O37" s="33">
        <f>SUM(M37:N37)</f>
        <v>207556</v>
      </c>
      <c r="P37" s="34">
        <v>0</v>
      </c>
      <c r="Q37" s="31">
        <f>O37+P37</f>
        <v>207556</v>
      </c>
      <c r="R37" s="29">
        <v>138842</v>
      </c>
      <c r="S37" s="36">
        <v>147567</v>
      </c>
      <c r="T37" s="51">
        <f>SUM(R37:S37)</f>
        <v>286409</v>
      </c>
      <c r="U37" s="34">
        <v>0</v>
      </c>
      <c r="V37" s="31">
        <f>T37+U37</f>
        <v>286409</v>
      </c>
      <c r="W37" s="289">
        <f t="shared" si="13"/>
        <v>37.991192738345305</v>
      </c>
    </row>
    <row r="38" spans="2:23" ht="13.5" thickBot="1">
      <c r="B38" s="4" t="s">
        <v>16</v>
      </c>
      <c r="C38" s="74">
        <v>900</v>
      </c>
      <c r="D38" s="75">
        <v>886</v>
      </c>
      <c r="E38" s="73">
        <f>C38+D38</f>
        <v>1786</v>
      </c>
      <c r="F38" s="29">
        <v>1222</v>
      </c>
      <c r="G38" s="60">
        <v>1217</v>
      </c>
      <c r="H38" s="31">
        <f>SUM(F38:G38)</f>
        <v>2439</v>
      </c>
      <c r="I38" s="289">
        <f t="shared" si="12"/>
        <v>36.56215005599104</v>
      </c>
      <c r="L38" s="4" t="s">
        <v>16</v>
      </c>
      <c r="M38" s="29">
        <v>111564</v>
      </c>
      <c r="N38" s="36">
        <v>103299</v>
      </c>
      <c r="O38" s="33">
        <f>SUM(M38:N38)</f>
        <v>214863</v>
      </c>
      <c r="P38" s="34">
        <v>0</v>
      </c>
      <c r="Q38" s="31">
        <f>O38+P38</f>
        <v>214863</v>
      </c>
      <c r="R38" s="29">
        <v>165312</v>
      </c>
      <c r="S38" s="36">
        <v>159194</v>
      </c>
      <c r="T38" s="51">
        <f>SUM(R38:S38)</f>
        <v>324506</v>
      </c>
      <c r="U38" s="34">
        <v>138</v>
      </c>
      <c r="V38" s="31">
        <f>T38+U38</f>
        <v>324644</v>
      </c>
      <c r="W38" s="289">
        <f t="shared" si="13"/>
        <v>51.09348747806741</v>
      </c>
    </row>
    <row r="39" spans="2:23" ht="14.25" thickBot="1" thickTop="1">
      <c r="B39" s="39" t="s">
        <v>59</v>
      </c>
      <c r="C39" s="78">
        <f aca="true" t="shared" si="14" ref="C39:H39">+C36+C37+C38</f>
        <v>2445</v>
      </c>
      <c r="D39" s="128">
        <f t="shared" si="14"/>
        <v>2431</v>
      </c>
      <c r="E39" s="76">
        <f t="shared" si="14"/>
        <v>4876</v>
      </c>
      <c r="F39" s="78">
        <f t="shared" si="14"/>
        <v>3205</v>
      </c>
      <c r="G39" s="128">
        <f t="shared" si="14"/>
        <v>3198</v>
      </c>
      <c r="H39" s="76">
        <f t="shared" si="14"/>
        <v>6403</v>
      </c>
      <c r="I39" s="290">
        <f t="shared" si="12"/>
        <v>31.316652994257588</v>
      </c>
      <c r="L39" s="39" t="s">
        <v>59</v>
      </c>
      <c r="M39" s="42">
        <f aca="true" t="shared" si="15" ref="M39:V39">+M36+M37+M38</f>
        <v>320871</v>
      </c>
      <c r="N39" s="123">
        <f t="shared" si="15"/>
        <v>321708</v>
      </c>
      <c r="O39" s="40">
        <f t="shared" si="15"/>
        <v>642579</v>
      </c>
      <c r="P39" s="40">
        <f t="shared" si="15"/>
        <v>0</v>
      </c>
      <c r="Q39" s="40">
        <f t="shared" si="15"/>
        <v>642579</v>
      </c>
      <c r="R39" s="42">
        <f t="shared" si="15"/>
        <v>435828</v>
      </c>
      <c r="S39" s="123">
        <f t="shared" si="15"/>
        <v>436113</v>
      </c>
      <c r="T39" s="40">
        <f t="shared" si="15"/>
        <v>871941</v>
      </c>
      <c r="U39" s="40">
        <f t="shared" si="15"/>
        <v>138</v>
      </c>
      <c r="V39" s="40">
        <f t="shared" si="15"/>
        <v>872079</v>
      </c>
      <c r="W39" s="290">
        <f t="shared" si="13"/>
        <v>35.715452885948665</v>
      </c>
    </row>
    <row r="40" spans="2:23" ht="13.5" thickTop="1">
      <c r="B40" s="4" t="s">
        <v>18</v>
      </c>
      <c r="C40" s="71">
        <v>978</v>
      </c>
      <c r="D40" s="72">
        <v>975</v>
      </c>
      <c r="E40" s="81">
        <f>+D40+C40</f>
        <v>1953</v>
      </c>
      <c r="F40" s="71">
        <v>1226</v>
      </c>
      <c r="G40" s="72">
        <v>1224</v>
      </c>
      <c r="H40" s="73">
        <f>F40+G40</f>
        <v>2450</v>
      </c>
      <c r="I40" s="289">
        <f t="shared" si="12"/>
        <v>25.448028673835132</v>
      </c>
      <c r="L40" s="4" t="s">
        <v>18</v>
      </c>
      <c r="M40" s="29">
        <v>129476</v>
      </c>
      <c r="N40" s="36">
        <v>142917</v>
      </c>
      <c r="O40" s="33">
        <f>SUM(M40:N40)</f>
        <v>272393</v>
      </c>
      <c r="P40" s="34">
        <v>0</v>
      </c>
      <c r="Q40" s="35">
        <f>+P40+O40</f>
        <v>272393</v>
      </c>
      <c r="R40" s="29">
        <v>151655</v>
      </c>
      <c r="S40" s="36">
        <v>166617</v>
      </c>
      <c r="T40" s="33">
        <f>SUM(R40:S40)</f>
        <v>318272</v>
      </c>
      <c r="U40" s="34">
        <v>3</v>
      </c>
      <c r="V40" s="31">
        <f>T40+U40</f>
        <v>318275</v>
      </c>
      <c r="W40" s="289">
        <f t="shared" si="13"/>
        <v>16.84404518471474</v>
      </c>
    </row>
    <row r="41" spans="2:23" ht="12.75">
      <c r="B41" s="4" t="s">
        <v>19</v>
      </c>
      <c r="C41" s="29">
        <v>832</v>
      </c>
      <c r="D41" s="30">
        <v>830</v>
      </c>
      <c r="E41" s="35">
        <f>+D41+C41</f>
        <v>1662</v>
      </c>
      <c r="F41" s="29">
        <v>1072</v>
      </c>
      <c r="G41" s="30">
        <v>1071</v>
      </c>
      <c r="H41" s="31">
        <f>SUM(F41:G41)</f>
        <v>2143</v>
      </c>
      <c r="I41" s="289">
        <f t="shared" si="12"/>
        <v>28.941034897713603</v>
      </c>
      <c r="L41" s="4" t="s">
        <v>19</v>
      </c>
      <c r="M41" s="29">
        <v>105878</v>
      </c>
      <c r="N41" s="36">
        <v>118039</v>
      </c>
      <c r="O41" s="33">
        <f>SUM(M41:N41)</f>
        <v>223917</v>
      </c>
      <c r="P41" s="34">
        <v>0</v>
      </c>
      <c r="Q41" s="35">
        <f>+P41+O41</f>
        <v>223917</v>
      </c>
      <c r="R41" s="29">
        <v>131314</v>
      </c>
      <c r="S41" s="36">
        <v>141304</v>
      </c>
      <c r="T41" s="33">
        <f>SUM(R41:S41)</f>
        <v>272618</v>
      </c>
      <c r="U41" s="34">
        <v>135</v>
      </c>
      <c r="V41" s="31">
        <f>T41+U41</f>
        <v>272753</v>
      </c>
      <c r="W41" s="289">
        <f t="shared" si="13"/>
        <v>21.809867048951183</v>
      </c>
    </row>
    <row r="42" spans="2:23" ht="13.5" thickBot="1">
      <c r="B42" s="65" t="s">
        <v>20</v>
      </c>
      <c r="C42" s="68">
        <v>874</v>
      </c>
      <c r="D42" s="30">
        <v>871</v>
      </c>
      <c r="E42" s="66">
        <f>+D42+C42</f>
        <v>1745</v>
      </c>
      <c r="F42" s="68">
        <v>1127</v>
      </c>
      <c r="G42" s="30">
        <v>1126</v>
      </c>
      <c r="H42" s="31">
        <f>SUM(F42:G42)</f>
        <v>2253</v>
      </c>
      <c r="I42" s="289">
        <f>IF(E42=0,0,((H42/E42)-1)*100)</f>
        <v>29.111747851002857</v>
      </c>
      <c r="L42" s="85" t="s">
        <v>20</v>
      </c>
      <c r="M42" s="86">
        <v>104028</v>
      </c>
      <c r="N42" s="36">
        <v>115082</v>
      </c>
      <c r="O42" s="33">
        <f>SUM(M42:N42)</f>
        <v>219110</v>
      </c>
      <c r="P42" s="87">
        <v>7</v>
      </c>
      <c r="Q42" s="88">
        <f>+P42+O42</f>
        <v>219117</v>
      </c>
      <c r="R42" s="86">
        <v>117998</v>
      </c>
      <c r="S42" s="36">
        <v>133261</v>
      </c>
      <c r="T42" s="33">
        <f>SUM(R42:S42)</f>
        <v>251259</v>
      </c>
      <c r="U42" s="87">
        <v>0</v>
      </c>
      <c r="V42" s="31">
        <f>T42+U42</f>
        <v>251259</v>
      </c>
      <c r="W42" s="289">
        <f>IF(Q42=0,0,((V42/Q42)-1)*100)</f>
        <v>14.668875532249892</v>
      </c>
    </row>
    <row r="43" spans="2:23" ht="14.25" thickBot="1" thickTop="1">
      <c r="B43" s="44" t="s">
        <v>21</v>
      </c>
      <c r="C43" s="45">
        <f aca="true" t="shared" si="16" ref="C43:H43">C40+C41+C42</f>
        <v>2684</v>
      </c>
      <c r="D43" s="46">
        <f t="shared" si="16"/>
        <v>2676</v>
      </c>
      <c r="E43" s="47">
        <f t="shared" si="16"/>
        <v>5360</v>
      </c>
      <c r="F43" s="45">
        <f t="shared" si="16"/>
        <v>3425</v>
      </c>
      <c r="G43" s="46">
        <f t="shared" si="16"/>
        <v>3421</v>
      </c>
      <c r="H43" s="45">
        <f t="shared" si="16"/>
        <v>6846</v>
      </c>
      <c r="I43" s="290">
        <f t="shared" si="12"/>
        <v>27.723880597014915</v>
      </c>
      <c r="L43" s="44" t="s">
        <v>21</v>
      </c>
      <c r="M43" s="45">
        <f aca="true" t="shared" si="17" ref="M43:V43">M40+M41+M42</f>
        <v>339382</v>
      </c>
      <c r="N43" s="46">
        <f t="shared" si="17"/>
        <v>376038</v>
      </c>
      <c r="O43" s="47">
        <f t="shared" si="17"/>
        <v>715420</v>
      </c>
      <c r="P43" s="47">
        <f t="shared" si="17"/>
        <v>7</v>
      </c>
      <c r="Q43" s="47">
        <f t="shared" si="17"/>
        <v>715427</v>
      </c>
      <c r="R43" s="45">
        <f t="shared" si="17"/>
        <v>400967</v>
      </c>
      <c r="S43" s="46">
        <f t="shared" si="17"/>
        <v>441182</v>
      </c>
      <c r="T43" s="47">
        <f t="shared" si="17"/>
        <v>842149</v>
      </c>
      <c r="U43" s="47">
        <f t="shared" si="17"/>
        <v>138</v>
      </c>
      <c r="V43" s="47">
        <f t="shared" si="17"/>
        <v>842287</v>
      </c>
      <c r="W43" s="290">
        <f t="shared" si="13"/>
        <v>17.732067702225372</v>
      </c>
    </row>
    <row r="44" spans="2:23" ht="13.5" thickTop="1">
      <c r="B44" s="4" t="s">
        <v>35</v>
      </c>
      <c r="C44" s="29">
        <v>850</v>
      </c>
      <c r="D44" s="30">
        <v>854</v>
      </c>
      <c r="E44" s="35">
        <f>+D44+C44</f>
        <v>1704</v>
      </c>
      <c r="F44" s="79">
        <v>1095</v>
      </c>
      <c r="G44" s="80">
        <v>1090</v>
      </c>
      <c r="H44" s="31">
        <f>F44+G44</f>
        <v>2185</v>
      </c>
      <c r="I44" s="289">
        <f t="shared" si="12"/>
        <v>28.227699530516425</v>
      </c>
      <c r="L44" s="4" t="s">
        <v>22</v>
      </c>
      <c r="M44" s="29">
        <v>99500</v>
      </c>
      <c r="N44" s="36">
        <v>103270</v>
      </c>
      <c r="O44" s="33">
        <f>SUM(M44:N44)</f>
        <v>202770</v>
      </c>
      <c r="P44" s="34">
        <v>0</v>
      </c>
      <c r="Q44" s="35">
        <f>+P44+O44</f>
        <v>202770</v>
      </c>
      <c r="R44" s="29">
        <v>102365</v>
      </c>
      <c r="S44" s="36">
        <v>106417</v>
      </c>
      <c r="T44" s="33">
        <f>SUM(R44:S44)</f>
        <v>208782</v>
      </c>
      <c r="U44" s="34">
        <v>0</v>
      </c>
      <c r="V44" s="35">
        <f>SUM(T44:U44)</f>
        <v>208782</v>
      </c>
      <c r="W44" s="289">
        <f t="shared" si="13"/>
        <v>2.9649356413670613</v>
      </c>
    </row>
    <row r="45" spans="2:25" ht="12.75">
      <c r="B45" s="4" t="s">
        <v>23</v>
      </c>
      <c r="C45" s="29">
        <v>795</v>
      </c>
      <c r="D45" s="30">
        <v>794</v>
      </c>
      <c r="E45" s="35">
        <f>+D45+C45</f>
        <v>1589</v>
      </c>
      <c r="F45" s="79">
        <v>971</v>
      </c>
      <c r="G45" s="80">
        <v>971</v>
      </c>
      <c r="H45" s="31">
        <f>F45+G45</f>
        <v>1942</v>
      </c>
      <c r="I45" s="289">
        <f>IF(E45=0,0,((H45/E45)-1)*100)</f>
        <v>22.215229704216497</v>
      </c>
      <c r="L45" s="4" t="s">
        <v>23</v>
      </c>
      <c r="M45" s="29">
        <v>94025</v>
      </c>
      <c r="N45" s="36">
        <v>97779</v>
      </c>
      <c r="O45" s="33">
        <f>SUM(M45:N45)</f>
        <v>191804</v>
      </c>
      <c r="P45" s="34">
        <v>0</v>
      </c>
      <c r="Q45" s="35">
        <f>+P45+O45</f>
        <v>191804</v>
      </c>
      <c r="R45" s="29">
        <v>86848</v>
      </c>
      <c r="S45" s="36">
        <v>89274</v>
      </c>
      <c r="T45" s="33">
        <f>SUM(R45:S45)</f>
        <v>176122</v>
      </c>
      <c r="U45" s="34">
        <v>0</v>
      </c>
      <c r="V45" s="31">
        <f>SUM(T45:U45)</f>
        <v>176122</v>
      </c>
      <c r="W45" s="289">
        <f>IF(Q45=0,0,((V45/Q45)-1)*100)</f>
        <v>-8.176054722529248</v>
      </c>
      <c r="Y45" s="101"/>
    </row>
    <row r="46" spans="2:23" ht="13.5" thickBot="1">
      <c r="B46" s="4" t="s">
        <v>24</v>
      </c>
      <c r="C46" s="29">
        <v>747</v>
      </c>
      <c r="D46" s="38">
        <v>745</v>
      </c>
      <c r="E46" s="35">
        <f>+D46+C46</f>
        <v>1492</v>
      </c>
      <c r="F46" s="79">
        <v>900</v>
      </c>
      <c r="G46" s="80">
        <v>899</v>
      </c>
      <c r="H46" s="31">
        <f>F46+G46</f>
        <v>1799</v>
      </c>
      <c r="I46" s="289">
        <f>IF(E46=0,0,((H46/E46)-1)*100)</f>
        <v>20.57640750670242</v>
      </c>
      <c r="L46" s="4" t="s">
        <v>24</v>
      </c>
      <c r="M46" s="29">
        <v>92885</v>
      </c>
      <c r="N46" s="36">
        <v>93637</v>
      </c>
      <c r="O46" s="51">
        <f>SUM(M46:N46)</f>
        <v>186522</v>
      </c>
      <c r="P46" s="34">
        <v>17</v>
      </c>
      <c r="Q46" s="35">
        <f>+P46+O46</f>
        <v>186539</v>
      </c>
      <c r="R46" s="29">
        <v>86938</v>
      </c>
      <c r="S46" s="36">
        <v>85997</v>
      </c>
      <c r="T46" s="51">
        <f>SUM(R46:S46)</f>
        <v>172935</v>
      </c>
      <c r="U46" s="34">
        <v>0</v>
      </c>
      <c r="V46" s="31">
        <f>SUM(T46:U46)</f>
        <v>172935</v>
      </c>
      <c r="W46" s="289">
        <f>IF(Q46=0,0,((V46/Q46)-1)*100)</f>
        <v>-7.292844927870313</v>
      </c>
    </row>
    <row r="47" spans="2:23" ht="14.25" thickBot="1" thickTop="1">
      <c r="B47" s="39" t="s">
        <v>60</v>
      </c>
      <c r="C47" s="40">
        <f aca="true" t="shared" si="18" ref="C47:H47">+C44+C45+C46</f>
        <v>2392</v>
      </c>
      <c r="D47" s="53">
        <f t="shared" si="18"/>
        <v>2393</v>
      </c>
      <c r="E47" s="53">
        <f t="shared" si="18"/>
        <v>4785</v>
      </c>
      <c r="F47" s="40">
        <f t="shared" si="18"/>
        <v>2966</v>
      </c>
      <c r="G47" s="53">
        <f t="shared" si="18"/>
        <v>2960</v>
      </c>
      <c r="H47" s="53">
        <f t="shared" si="18"/>
        <v>5926</v>
      </c>
      <c r="I47" s="291">
        <f>IF(E47=0,0,((H47/E47)-1)*100)</f>
        <v>23.845350052246594</v>
      </c>
      <c r="L47" s="39" t="s">
        <v>25</v>
      </c>
      <c r="M47" s="40">
        <f aca="true" t="shared" si="19" ref="M47:V47">+M44+M45+M46</f>
        <v>286410</v>
      </c>
      <c r="N47" s="41">
        <f t="shared" si="19"/>
        <v>294686</v>
      </c>
      <c r="O47" s="40">
        <f t="shared" si="19"/>
        <v>581096</v>
      </c>
      <c r="P47" s="40">
        <f t="shared" si="19"/>
        <v>17</v>
      </c>
      <c r="Q47" s="40">
        <f t="shared" si="19"/>
        <v>581113</v>
      </c>
      <c r="R47" s="40">
        <f t="shared" si="19"/>
        <v>276151</v>
      </c>
      <c r="S47" s="41">
        <f t="shared" si="19"/>
        <v>281688</v>
      </c>
      <c r="T47" s="40">
        <f t="shared" si="19"/>
        <v>557839</v>
      </c>
      <c r="U47" s="40">
        <f t="shared" si="19"/>
        <v>0</v>
      </c>
      <c r="V47" s="76">
        <f t="shared" si="19"/>
        <v>557839</v>
      </c>
      <c r="W47" s="295">
        <f>IF(Q47=0,0,((V47/Q47)-1)*100)</f>
        <v>-4.005073023663208</v>
      </c>
    </row>
    <row r="48" spans="2:23" ht="14.25" thickBot="1" thickTop="1">
      <c r="B48" s="4" t="s">
        <v>26</v>
      </c>
      <c r="C48" s="29">
        <v>878</v>
      </c>
      <c r="D48" s="30">
        <v>877</v>
      </c>
      <c r="E48" s="67">
        <f>+D48+C48</f>
        <v>1755</v>
      </c>
      <c r="F48" s="29">
        <v>967</v>
      </c>
      <c r="G48" s="30">
        <v>969</v>
      </c>
      <c r="H48" s="58">
        <f>F48+G48</f>
        <v>1936</v>
      </c>
      <c r="I48" s="289">
        <f t="shared" si="12"/>
        <v>10.313390313390315</v>
      </c>
      <c r="L48" s="4" t="s">
        <v>27</v>
      </c>
      <c r="M48" s="29">
        <v>116245</v>
      </c>
      <c r="N48" s="36">
        <v>119019</v>
      </c>
      <c r="O48" s="51">
        <f>SUM(M48:N48)</f>
        <v>235264</v>
      </c>
      <c r="P48" s="59">
        <v>0</v>
      </c>
      <c r="Q48" s="35">
        <f>+P48+O48</f>
        <v>235264</v>
      </c>
      <c r="R48" s="29">
        <v>114358</v>
      </c>
      <c r="S48" s="36">
        <v>115572</v>
      </c>
      <c r="T48" s="51">
        <f>SUM(R48:S48)</f>
        <v>229930</v>
      </c>
      <c r="U48" s="59">
        <v>0</v>
      </c>
      <c r="V48" s="31">
        <f>T48+U48</f>
        <v>229930</v>
      </c>
      <c r="W48" s="289">
        <f t="shared" si="13"/>
        <v>-2.267240206746468</v>
      </c>
    </row>
    <row r="49" spans="2:23" ht="14.25" thickBot="1" thickTop="1">
      <c r="B49" s="39" t="s">
        <v>69</v>
      </c>
      <c r="C49" s="76">
        <f aca="true" t="shared" si="20" ref="C49:H49">+C43+C47+C48</f>
        <v>5954</v>
      </c>
      <c r="D49" s="77">
        <f t="shared" si="20"/>
        <v>5946</v>
      </c>
      <c r="E49" s="78">
        <f t="shared" si="20"/>
        <v>11900</v>
      </c>
      <c r="F49" s="76">
        <f t="shared" si="20"/>
        <v>7358</v>
      </c>
      <c r="G49" s="77">
        <f t="shared" si="20"/>
        <v>7350</v>
      </c>
      <c r="H49" s="78">
        <f t="shared" si="20"/>
        <v>14708</v>
      </c>
      <c r="I49" s="287">
        <f>IF(E49=0,0,((H49/E49)-1)*100)</f>
        <v>23.596638655462176</v>
      </c>
      <c r="L49" s="39" t="s">
        <v>69</v>
      </c>
      <c r="M49" s="42">
        <f aca="true" t="shared" si="21" ref="M49:V49">+M43+M47+M48</f>
        <v>742037</v>
      </c>
      <c r="N49" s="123">
        <f t="shared" si="21"/>
        <v>789743</v>
      </c>
      <c r="O49" s="40">
        <f t="shared" si="21"/>
        <v>1531780</v>
      </c>
      <c r="P49" s="40">
        <f t="shared" si="21"/>
        <v>24</v>
      </c>
      <c r="Q49" s="40">
        <f t="shared" si="21"/>
        <v>1531804</v>
      </c>
      <c r="R49" s="42">
        <f t="shared" si="21"/>
        <v>791476</v>
      </c>
      <c r="S49" s="123">
        <f t="shared" si="21"/>
        <v>838442</v>
      </c>
      <c r="T49" s="40">
        <f t="shared" si="21"/>
        <v>1629918</v>
      </c>
      <c r="U49" s="40">
        <f t="shared" si="21"/>
        <v>138</v>
      </c>
      <c r="V49" s="40">
        <f t="shared" si="21"/>
        <v>1630056</v>
      </c>
      <c r="W49" s="290">
        <f>IF(Q49=0,0,((V49/Q49)-1)*100)</f>
        <v>6.414136534439141</v>
      </c>
    </row>
    <row r="50" spans="2:23" ht="14.25" thickBot="1" thickTop="1">
      <c r="B50" s="39" t="s">
        <v>70</v>
      </c>
      <c r="C50" s="76">
        <f aca="true" t="shared" si="22" ref="C50:H50">+C39+C43+C47+C48</f>
        <v>8399</v>
      </c>
      <c r="D50" s="77">
        <f t="shared" si="22"/>
        <v>8377</v>
      </c>
      <c r="E50" s="78">
        <f t="shared" si="22"/>
        <v>16776</v>
      </c>
      <c r="F50" s="76">
        <f t="shared" si="22"/>
        <v>10563</v>
      </c>
      <c r="G50" s="77">
        <f t="shared" si="22"/>
        <v>10548</v>
      </c>
      <c r="H50" s="78">
        <f t="shared" si="22"/>
        <v>21111</v>
      </c>
      <c r="I50" s="287">
        <f>IF(E50=0,0,((H50/E50)-1)*100)</f>
        <v>25.84048640915593</v>
      </c>
      <c r="L50" s="39" t="s">
        <v>70</v>
      </c>
      <c r="M50" s="42">
        <f aca="true" t="shared" si="23" ref="M50:V50">+M39+M43+M47+M48</f>
        <v>1062908</v>
      </c>
      <c r="N50" s="123">
        <f t="shared" si="23"/>
        <v>1111451</v>
      </c>
      <c r="O50" s="40">
        <f t="shared" si="23"/>
        <v>2174359</v>
      </c>
      <c r="P50" s="40">
        <f t="shared" si="23"/>
        <v>24</v>
      </c>
      <c r="Q50" s="40">
        <f t="shared" si="23"/>
        <v>2174383</v>
      </c>
      <c r="R50" s="42">
        <f t="shared" si="23"/>
        <v>1227304</v>
      </c>
      <c r="S50" s="123">
        <f t="shared" si="23"/>
        <v>1274555</v>
      </c>
      <c r="T50" s="40">
        <f t="shared" si="23"/>
        <v>2501859</v>
      </c>
      <c r="U50" s="40">
        <f t="shared" si="23"/>
        <v>276</v>
      </c>
      <c r="V50" s="40">
        <f t="shared" si="23"/>
        <v>2502135</v>
      </c>
      <c r="W50" s="290">
        <f>IF(Q50=0,0,((V50/Q50)-1)*100)</f>
        <v>15.073333446775482</v>
      </c>
    </row>
    <row r="51" spans="2:23" ht="13.5" thickTop="1">
      <c r="B51" s="4" t="s">
        <v>28</v>
      </c>
      <c r="C51" s="29">
        <v>891</v>
      </c>
      <c r="D51" s="30">
        <v>893</v>
      </c>
      <c r="E51" s="35">
        <f>+D51+C51</f>
        <v>1784</v>
      </c>
      <c r="F51" s="29"/>
      <c r="G51" s="30"/>
      <c r="H51" s="31"/>
      <c r="I51" s="289"/>
      <c r="L51" s="4" t="s">
        <v>28</v>
      </c>
      <c r="M51" s="29">
        <v>116558</v>
      </c>
      <c r="N51" s="36">
        <v>129554</v>
      </c>
      <c r="O51" s="51">
        <f>SUM(M51:N51)</f>
        <v>246112</v>
      </c>
      <c r="P51" s="34">
        <v>0</v>
      </c>
      <c r="Q51" s="35">
        <f>+P51+O51</f>
        <v>246112</v>
      </c>
      <c r="R51" s="29"/>
      <c r="S51" s="36"/>
      <c r="T51" s="33"/>
      <c r="U51" s="34"/>
      <c r="V51" s="31"/>
      <c r="W51" s="289"/>
    </row>
    <row r="52" spans="2:23" ht="13.5" thickBot="1">
      <c r="B52" s="4" t="s">
        <v>29</v>
      </c>
      <c r="C52" s="29">
        <v>836</v>
      </c>
      <c r="D52" s="60">
        <v>835</v>
      </c>
      <c r="E52" s="35">
        <f>+D52+C52</f>
        <v>1671</v>
      </c>
      <c r="F52" s="29"/>
      <c r="G52" s="60"/>
      <c r="H52" s="31"/>
      <c r="I52" s="289"/>
      <c r="L52" s="4" t="s">
        <v>29</v>
      </c>
      <c r="M52" s="29">
        <v>105924</v>
      </c>
      <c r="N52" s="36">
        <v>109111</v>
      </c>
      <c r="O52" s="51">
        <f>SUM(M52:N52)</f>
        <v>215035</v>
      </c>
      <c r="P52" s="52">
        <v>242</v>
      </c>
      <c r="Q52" s="35">
        <f>+P52+O52</f>
        <v>215277</v>
      </c>
      <c r="R52" s="29"/>
      <c r="S52" s="36"/>
      <c r="T52" s="33"/>
      <c r="U52" s="52"/>
      <c r="V52" s="31"/>
      <c r="W52" s="289"/>
    </row>
    <row r="53" spans="2:23" ht="14.25" thickBot="1" thickTop="1">
      <c r="B53" s="39" t="s">
        <v>30</v>
      </c>
      <c r="C53" s="40">
        <f>+C48+C51+C52</f>
        <v>2605</v>
      </c>
      <c r="D53" s="41">
        <f>+D48+D51+D52</f>
        <v>2605</v>
      </c>
      <c r="E53" s="40">
        <f>+E48+E51+E52</f>
        <v>5210</v>
      </c>
      <c r="F53" s="42"/>
      <c r="G53" s="123"/>
      <c r="H53" s="40"/>
      <c r="I53" s="291"/>
      <c r="L53" s="39" t="s">
        <v>30</v>
      </c>
      <c r="M53" s="40">
        <f>+M48+M51+M52</f>
        <v>338727</v>
      </c>
      <c r="N53" s="41">
        <f>+N48+N51+N52</f>
        <v>357684</v>
      </c>
      <c r="O53" s="40">
        <f>+O48+O51+O52</f>
        <v>696411</v>
      </c>
      <c r="P53" s="40">
        <f>+P48+P51+P52</f>
        <v>242</v>
      </c>
      <c r="Q53" s="40">
        <f>+Q48+Q51+Q52</f>
        <v>696653</v>
      </c>
      <c r="R53" s="40"/>
      <c r="S53" s="41"/>
      <c r="T53" s="40"/>
      <c r="U53" s="40"/>
      <c r="V53" s="43"/>
      <c r="W53" s="291"/>
    </row>
    <row r="54" spans="2:23" ht="14.25" thickBot="1" thickTop="1">
      <c r="B54" s="39" t="s">
        <v>9</v>
      </c>
      <c r="C54" s="42">
        <f>+C43+C47+C53+C39</f>
        <v>10126</v>
      </c>
      <c r="D54" s="123">
        <f>+D43+D47+D53+D39</f>
        <v>10105</v>
      </c>
      <c r="E54" s="40">
        <f>+E43+E47+E53+E39</f>
        <v>20231</v>
      </c>
      <c r="F54" s="42"/>
      <c r="G54" s="123"/>
      <c r="H54" s="40"/>
      <c r="I54" s="291"/>
      <c r="L54" s="39" t="s">
        <v>9</v>
      </c>
      <c r="M54" s="42">
        <f>+M43+M47+M53+M39</f>
        <v>1285390</v>
      </c>
      <c r="N54" s="123">
        <f>+N43+N47+N53+N39</f>
        <v>1350116</v>
      </c>
      <c r="O54" s="40">
        <f>+O43+O47+O53+O39</f>
        <v>2635506</v>
      </c>
      <c r="P54" s="40">
        <f>+P43+P47+P53+P39</f>
        <v>266</v>
      </c>
      <c r="Q54" s="40">
        <f>+Q43+Q47+Q53+Q39</f>
        <v>2635772</v>
      </c>
      <c r="R54" s="42"/>
      <c r="S54" s="123"/>
      <c r="T54" s="40"/>
      <c r="U54" s="40"/>
      <c r="V54" s="40"/>
      <c r="W54" s="290"/>
    </row>
    <row r="55" spans="2:12" ht="13.5" thickTop="1">
      <c r="B55" s="63" t="s">
        <v>65</v>
      </c>
      <c r="L55" s="63" t="s">
        <v>65</v>
      </c>
    </row>
    <row r="56" spans="2:23" ht="12.75">
      <c r="B56" s="348" t="s">
        <v>36</v>
      </c>
      <c r="C56" s="348"/>
      <c r="D56" s="348"/>
      <c r="E56" s="348"/>
      <c r="F56" s="348"/>
      <c r="G56" s="348"/>
      <c r="H56" s="348"/>
      <c r="I56" s="348"/>
      <c r="L56" s="348" t="s">
        <v>37</v>
      </c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8"/>
    </row>
    <row r="57" spans="2:23" ht="15.75">
      <c r="B57" s="349" t="s">
        <v>38</v>
      </c>
      <c r="C57" s="349"/>
      <c r="D57" s="349"/>
      <c r="E57" s="349"/>
      <c r="F57" s="349"/>
      <c r="G57" s="349"/>
      <c r="H57" s="349"/>
      <c r="I57" s="349"/>
      <c r="L57" s="349" t="s">
        <v>39</v>
      </c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</row>
    <row r="58" ht="13.5" thickBot="1"/>
    <row r="59" spans="2:23" ht="17.25" thickBot="1" thickTop="1">
      <c r="B59" s="3"/>
      <c r="C59" s="356" t="s">
        <v>67</v>
      </c>
      <c r="D59" s="357"/>
      <c r="E59" s="358"/>
      <c r="F59" s="359" t="s">
        <v>68</v>
      </c>
      <c r="G59" s="360"/>
      <c r="H59" s="361"/>
      <c r="I59" s="269" t="s">
        <v>4</v>
      </c>
      <c r="L59" s="3"/>
      <c r="M59" s="350" t="s">
        <v>67</v>
      </c>
      <c r="N59" s="351"/>
      <c r="O59" s="351"/>
      <c r="P59" s="351"/>
      <c r="Q59" s="352"/>
      <c r="R59" s="353" t="s">
        <v>68</v>
      </c>
      <c r="S59" s="354"/>
      <c r="T59" s="354"/>
      <c r="U59" s="354"/>
      <c r="V59" s="355"/>
      <c r="W59" s="269" t="s">
        <v>4</v>
      </c>
    </row>
    <row r="60" spans="2:23" ht="13.5" thickTop="1">
      <c r="B60" s="4" t="s">
        <v>5</v>
      </c>
      <c r="C60" s="5"/>
      <c r="D60" s="6"/>
      <c r="E60" s="7"/>
      <c r="F60" s="5"/>
      <c r="G60" s="6"/>
      <c r="H60" s="7"/>
      <c r="I60" s="270" t="s">
        <v>6</v>
      </c>
      <c r="L60" s="4" t="s">
        <v>5</v>
      </c>
      <c r="M60" s="5"/>
      <c r="N60" s="8"/>
      <c r="O60" s="9"/>
      <c r="P60" s="10"/>
      <c r="Q60" s="11"/>
      <c r="R60" s="5"/>
      <c r="S60" s="8"/>
      <c r="T60" s="9"/>
      <c r="U60" s="10"/>
      <c r="V60" s="11"/>
      <c r="W60" s="270" t="s">
        <v>6</v>
      </c>
    </row>
    <row r="61" spans="2:23" ht="13.5" thickBot="1">
      <c r="B61" s="12" t="s">
        <v>40</v>
      </c>
      <c r="C61" s="13" t="s">
        <v>7</v>
      </c>
      <c r="D61" s="260" t="s">
        <v>8</v>
      </c>
      <c r="E61" s="14" t="s">
        <v>9</v>
      </c>
      <c r="F61" s="13" t="s">
        <v>7</v>
      </c>
      <c r="G61" s="260" t="s">
        <v>8</v>
      </c>
      <c r="H61" s="14" t="s">
        <v>9</v>
      </c>
      <c r="I61" s="271"/>
      <c r="L61" s="12"/>
      <c r="M61" s="15" t="s">
        <v>10</v>
      </c>
      <c r="N61" s="16" t="s">
        <v>11</v>
      </c>
      <c r="O61" s="17" t="s">
        <v>12</v>
      </c>
      <c r="P61" s="18" t="s">
        <v>13</v>
      </c>
      <c r="Q61" s="19" t="s">
        <v>9</v>
      </c>
      <c r="R61" s="15" t="s">
        <v>10</v>
      </c>
      <c r="S61" s="16" t="s">
        <v>11</v>
      </c>
      <c r="T61" s="17" t="s">
        <v>12</v>
      </c>
      <c r="U61" s="18" t="s">
        <v>13</v>
      </c>
      <c r="V61" s="19" t="s">
        <v>9</v>
      </c>
      <c r="W61" s="271"/>
    </row>
    <row r="62" spans="2:23" ht="5.25" customHeight="1" thickTop="1">
      <c r="B62" s="4"/>
      <c r="C62" s="20"/>
      <c r="D62" s="21"/>
      <c r="E62" s="22"/>
      <c r="F62" s="20"/>
      <c r="G62" s="21"/>
      <c r="H62" s="22"/>
      <c r="I62" s="274"/>
      <c r="L62" s="4"/>
      <c r="M62" s="23"/>
      <c r="N62" s="24"/>
      <c r="O62" s="25"/>
      <c r="P62" s="26"/>
      <c r="Q62" s="27"/>
      <c r="R62" s="23"/>
      <c r="S62" s="24"/>
      <c r="T62" s="25"/>
      <c r="U62" s="26"/>
      <c r="V62" s="28"/>
      <c r="W62" s="230"/>
    </row>
    <row r="63" spans="2:23" ht="12.75">
      <c r="B63" s="4" t="s">
        <v>14</v>
      </c>
      <c r="C63" s="71">
        <f aca="true" t="shared" si="24" ref="C63:H64">+C9+C36</f>
        <v>901</v>
      </c>
      <c r="D63" s="72">
        <f t="shared" si="24"/>
        <v>900</v>
      </c>
      <c r="E63" s="73">
        <f t="shared" si="24"/>
        <v>1801</v>
      </c>
      <c r="F63" s="71">
        <f t="shared" si="24"/>
        <v>1064</v>
      </c>
      <c r="G63" s="72">
        <f t="shared" si="24"/>
        <v>1064</v>
      </c>
      <c r="H63" s="81">
        <f t="shared" si="24"/>
        <v>2128</v>
      </c>
      <c r="I63" s="289">
        <f aca="true" t="shared" si="25" ref="I63:I75">IF(E63=0,0,((H63/E63)-1)*100)</f>
        <v>18.156579677956696</v>
      </c>
      <c r="L63" s="4" t="s">
        <v>14</v>
      </c>
      <c r="M63" s="29">
        <f aca="true" t="shared" si="26" ref="M63:V63">+M9+M36</f>
        <v>118075</v>
      </c>
      <c r="N63" s="36">
        <f t="shared" si="26"/>
        <v>121458</v>
      </c>
      <c r="O63" s="33">
        <f t="shared" si="26"/>
        <v>239533</v>
      </c>
      <c r="P63" s="34">
        <f t="shared" si="26"/>
        <v>1360</v>
      </c>
      <c r="Q63" s="31">
        <f t="shared" si="26"/>
        <v>240893</v>
      </c>
      <c r="R63" s="29">
        <f t="shared" si="26"/>
        <v>141033</v>
      </c>
      <c r="S63" s="36">
        <f t="shared" si="26"/>
        <v>137665</v>
      </c>
      <c r="T63" s="51">
        <f t="shared" si="26"/>
        <v>278698</v>
      </c>
      <c r="U63" s="34">
        <f t="shared" si="26"/>
        <v>2</v>
      </c>
      <c r="V63" s="31">
        <f t="shared" si="26"/>
        <v>278700</v>
      </c>
      <c r="W63" s="289">
        <f aca="true" t="shared" si="27" ref="W63:W75">IF(Q63=0,0,((V63/Q63)-1)*100)</f>
        <v>15.694519973598231</v>
      </c>
    </row>
    <row r="64" spans="2:23" ht="12" customHeight="1">
      <c r="B64" s="4" t="s">
        <v>15</v>
      </c>
      <c r="C64" s="71">
        <f t="shared" si="24"/>
        <v>906</v>
      </c>
      <c r="D64" s="72">
        <f t="shared" si="24"/>
        <v>907</v>
      </c>
      <c r="E64" s="73">
        <f t="shared" si="24"/>
        <v>1813</v>
      </c>
      <c r="F64" s="29">
        <f t="shared" si="24"/>
        <v>1149</v>
      </c>
      <c r="G64" s="30">
        <f t="shared" si="24"/>
        <v>1146</v>
      </c>
      <c r="H64" s="35">
        <f t="shared" si="24"/>
        <v>2295</v>
      </c>
      <c r="I64" s="289">
        <f t="shared" si="25"/>
        <v>26.58576944291231</v>
      </c>
      <c r="L64" s="4" t="s">
        <v>15</v>
      </c>
      <c r="M64" s="29">
        <f aca="true" t="shared" si="28" ref="M64:V64">+M10+M37</f>
        <v>114541</v>
      </c>
      <c r="N64" s="36">
        <f t="shared" si="28"/>
        <v>119083</v>
      </c>
      <c r="O64" s="33">
        <f t="shared" si="28"/>
        <v>233624</v>
      </c>
      <c r="P64" s="34">
        <f t="shared" si="28"/>
        <v>1505</v>
      </c>
      <c r="Q64" s="31">
        <f t="shared" si="28"/>
        <v>235129</v>
      </c>
      <c r="R64" s="29">
        <f t="shared" si="28"/>
        <v>150219</v>
      </c>
      <c r="S64" s="36">
        <f t="shared" si="28"/>
        <v>158374</v>
      </c>
      <c r="T64" s="33">
        <f t="shared" si="28"/>
        <v>308593</v>
      </c>
      <c r="U64" s="34">
        <f t="shared" si="28"/>
        <v>74</v>
      </c>
      <c r="V64" s="31">
        <f t="shared" si="28"/>
        <v>308667</v>
      </c>
      <c r="W64" s="289">
        <f t="shared" si="27"/>
        <v>31.275597650651356</v>
      </c>
    </row>
    <row r="65" spans="2:23" ht="12" customHeight="1" thickBot="1">
      <c r="B65" s="4" t="s">
        <v>16</v>
      </c>
      <c r="C65" s="74">
        <f>+C11+C38</f>
        <v>1061</v>
      </c>
      <c r="D65" s="75">
        <f>+D11+D38</f>
        <v>1061</v>
      </c>
      <c r="E65" s="73">
        <f>+E11+E38</f>
        <v>2122</v>
      </c>
      <c r="F65" s="68">
        <f>F11+F38</f>
        <v>1349</v>
      </c>
      <c r="G65" s="36">
        <f>G11+G38</f>
        <v>1344</v>
      </c>
      <c r="H65" s="69">
        <f>H11+H38</f>
        <v>2693</v>
      </c>
      <c r="I65" s="289">
        <f t="shared" si="25"/>
        <v>26.908576814326103</v>
      </c>
      <c r="L65" s="4" t="s">
        <v>16</v>
      </c>
      <c r="M65" s="29">
        <f aca="true" t="shared" si="29" ref="M65:V65">+M11+M38</f>
        <v>127482</v>
      </c>
      <c r="N65" s="36">
        <f t="shared" si="29"/>
        <v>121726</v>
      </c>
      <c r="O65" s="33">
        <f t="shared" si="29"/>
        <v>249208</v>
      </c>
      <c r="P65" s="34">
        <f t="shared" si="29"/>
        <v>1733</v>
      </c>
      <c r="Q65" s="31">
        <f t="shared" si="29"/>
        <v>250941</v>
      </c>
      <c r="R65" s="29">
        <f t="shared" si="29"/>
        <v>177667</v>
      </c>
      <c r="S65" s="36">
        <f t="shared" si="29"/>
        <v>170995</v>
      </c>
      <c r="T65" s="33">
        <f t="shared" si="29"/>
        <v>348662</v>
      </c>
      <c r="U65" s="34">
        <f t="shared" si="29"/>
        <v>233</v>
      </c>
      <c r="V65" s="31">
        <f t="shared" si="29"/>
        <v>348895</v>
      </c>
      <c r="W65" s="289">
        <f t="shared" si="27"/>
        <v>39.03467348898746</v>
      </c>
    </row>
    <row r="66" spans="2:23" ht="14.25" thickBot="1" thickTop="1">
      <c r="B66" s="39" t="s">
        <v>59</v>
      </c>
      <c r="C66" s="76">
        <f>C65+C63+C64</f>
        <v>2868</v>
      </c>
      <c r="D66" s="77">
        <f>D65+D63+D64</f>
        <v>2868</v>
      </c>
      <c r="E66" s="83">
        <f>+E63+E64+E65</f>
        <v>5736</v>
      </c>
      <c r="F66" s="45">
        <f>F64+F63+F65</f>
        <v>3562</v>
      </c>
      <c r="G66" s="125">
        <f>G64+G63+G65</f>
        <v>3554</v>
      </c>
      <c r="H66" s="129">
        <f>H64+H63+H65</f>
        <v>7116</v>
      </c>
      <c r="I66" s="290">
        <f t="shared" si="25"/>
        <v>24.05857740585775</v>
      </c>
      <c r="L66" s="39" t="s">
        <v>59</v>
      </c>
      <c r="M66" s="42">
        <f aca="true" t="shared" si="30" ref="M66:V66">+M63+M64+M65</f>
        <v>360098</v>
      </c>
      <c r="N66" s="123">
        <f t="shared" si="30"/>
        <v>362267</v>
      </c>
      <c r="O66" s="40">
        <f t="shared" si="30"/>
        <v>722365</v>
      </c>
      <c r="P66" s="40">
        <f t="shared" si="30"/>
        <v>4598</v>
      </c>
      <c r="Q66" s="40">
        <f t="shared" si="30"/>
        <v>726963</v>
      </c>
      <c r="R66" s="42">
        <f t="shared" si="30"/>
        <v>468919</v>
      </c>
      <c r="S66" s="123">
        <f t="shared" si="30"/>
        <v>467034</v>
      </c>
      <c r="T66" s="40">
        <f t="shared" si="30"/>
        <v>935953</v>
      </c>
      <c r="U66" s="40">
        <f t="shared" si="30"/>
        <v>309</v>
      </c>
      <c r="V66" s="40">
        <f t="shared" si="30"/>
        <v>936262</v>
      </c>
      <c r="W66" s="290">
        <f t="shared" si="27"/>
        <v>28.790873813385275</v>
      </c>
    </row>
    <row r="67" spans="2:23" ht="13.5" thickTop="1">
      <c r="B67" s="4" t="s">
        <v>18</v>
      </c>
      <c r="C67" s="71">
        <f aca="true" t="shared" si="31" ref="C67:H68">+C13+C40</f>
        <v>1094</v>
      </c>
      <c r="D67" s="72">
        <f t="shared" si="31"/>
        <v>1093</v>
      </c>
      <c r="E67" s="81">
        <f t="shared" si="31"/>
        <v>2187</v>
      </c>
      <c r="F67" s="71">
        <f t="shared" si="31"/>
        <v>1362</v>
      </c>
      <c r="G67" s="72">
        <f t="shared" si="31"/>
        <v>1361</v>
      </c>
      <c r="H67" s="73">
        <f t="shared" si="31"/>
        <v>2723</v>
      </c>
      <c r="I67" s="289">
        <f t="shared" si="25"/>
        <v>24.5084590763603</v>
      </c>
      <c r="L67" s="4" t="s">
        <v>18</v>
      </c>
      <c r="M67" s="29">
        <f aca="true" t="shared" si="32" ref="M67:V67">+M13+M40</f>
        <v>140707</v>
      </c>
      <c r="N67" s="36">
        <f t="shared" si="32"/>
        <v>153205</v>
      </c>
      <c r="O67" s="33">
        <f t="shared" si="32"/>
        <v>293912</v>
      </c>
      <c r="P67" s="34">
        <f t="shared" si="32"/>
        <v>125</v>
      </c>
      <c r="Q67" s="35">
        <f t="shared" si="32"/>
        <v>294037</v>
      </c>
      <c r="R67" s="29">
        <f t="shared" si="32"/>
        <v>165512</v>
      </c>
      <c r="S67" s="36">
        <f t="shared" si="32"/>
        <v>180089</v>
      </c>
      <c r="T67" s="33">
        <f t="shared" si="32"/>
        <v>345601</v>
      </c>
      <c r="U67" s="34">
        <f t="shared" si="32"/>
        <v>481</v>
      </c>
      <c r="V67" s="31">
        <f t="shared" si="32"/>
        <v>346082</v>
      </c>
      <c r="W67" s="289">
        <f t="shared" si="27"/>
        <v>17.700153382057373</v>
      </c>
    </row>
    <row r="68" spans="2:23" ht="12.75">
      <c r="B68" s="4" t="s">
        <v>19</v>
      </c>
      <c r="C68" s="29">
        <f t="shared" si="31"/>
        <v>925</v>
      </c>
      <c r="D68" s="30">
        <f t="shared" si="31"/>
        <v>927</v>
      </c>
      <c r="E68" s="35">
        <f t="shared" si="31"/>
        <v>1852</v>
      </c>
      <c r="F68" s="29">
        <f t="shared" si="31"/>
        <v>1192</v>
      </c>
      <c r="G68" s="30">
        <f t="shared" si="31"/>
        <v>1192</v>
      </c>
      <c r="H68" s="31">
        <f t="shared" si="31"/>
        <v>2384</v>
      </c>
      <c r="I68" s="289">
        <f t="shared" si="25"/>
        <v>28.725701943844495</v>
      </c>
      <c r="L68" s="4" t="s">
        <v>19</v>
      </c>
      <c r="M68" s="29">
        <f aca="true" t="shared" si="33" ref="M68:V68">+M14+M41</f>
        <v>114016</v>
      </c>
      <c r="N68" s="36">
        <f t="shared" si="33"/>
        <v>126849</v>
      </c>
      <c r="O68" s="33">
        <f t="shared" si="33"/>
        <v>240865</v>
      </c>
      <c r="P68" s="34">
        <f t="shared" si="33"/>
        <v>1</v>
      </c>
      <c r="Q68" s="35">
        <f t="shared" si="33"/>
        <v>240866</v>
      </c>
      <c r="R68" s="29">
        <f t="shared" si="33"/>
        <v>144253</v>
      </c>
      <c r="S68" s="36">
        <f t="shared" si="33"/>
        <v>154837</v>
      </c>
      <c r="T68" s="33">
        <f t="shared" si="33"/>
        <v>299090</v>
      </c>
      <c r="U68" s="34">
        <f t="shared" si="33"/>
        <v>137</v>
      </c>
      <c r="V68" s="31">
        <f t="shared" si="33"/>
        <v>299227</v>
      </c>
      <c r="W68" s="289">
        <f t="shared" si="27"/>
        <v>24.22965466275855</v>
      </c>
    </row>
    <row r="69" spans="2:23" ht="13.5" thickBot="1">
      <c r="B69" s="4" t="s">
        <v>20</v>
      </c>
      <c r="C69" s="68">
        <f>C15+C42</f>
        <v>979</v>
      </c>
      <c r="D69" s="36">
        <f>D15+D42</f>
        <v>977</v>
      </c>
      <c r="E69" s="69">
        <f>E15+E42</f>
        <v>1956</v>
      </c>
      <c r="F69" s="29">
        <f>+F15+F42</f>
        <v>1257</v>
      </c>
      <c r="G69" s="30">
        <f>+G15+G42</f>
        <v>1257</v>
      </c>
      <c r="H69" s="31">
        <f>+H15+H42</f>
        <v>2514</v>
      </c>
      <c r="I69" s="289">
        <f>IF(E69=0,0,((H69/E69)-1)*100)</f>
        <v>28.52760736196318</v>
      </c>
      <c r="L69" s="4" t="s">
        <v>20</v>
      </c>
      <c r="M69" s="68">
        <f aca="true" t="shared" si="34" ref="M69:V69">+M15+M42</f>
        <v>112990</v>
      </c>
      <c r="N69" s="94">
        <f t="shared" si="34"/>
        <v>124609</v>
      </c>
      <c r="O69" s="33">
        <f t="shared" si="34"/>
        <v>237599</v>
      </c>
      <c r="P69" s="34">
        <f t="shared" si="34"/>
        <v>75</v>
      </c>
      <c r="Q69" s="35">
        <f t="shared" si="34"/>
        <v>237674</v>
      </c>
      <c r="R69" s="29">
        <f t="shared" si="34"/>
        <v>130051</v>
      </c>
      <c r="S69" s="36">
        <f t="shared" si="34"/>
        <v>145998</v>
      </c>
      <c r="T69" s="33">
        <f t="shared" si="34"/>
        <v>276049</v>
      </c>
      <c r="U69" s="34">
        <f t="shared" si="34"/>
        <v>11</v>
      </c>
      <c r="V69" s="31">
        <f t="shared" si="34"/>
        <v>276060</v>
      </c>
      <c r="W69" s="289">
        <f>IF(Q69=0,0,((V69/Q69)-1)*100)</f>
        <v>16.150693807484195</v>
      </c>
    </row>
    <row r="70" spans="2:23" ht="14.25" thickBot="1" thickTop="1">
      <c r="B70" s="44" t="s">
        <v>21</v>
      </c>
      <c r="C70" s="45">
        <f aca="true" t="shared" si="35" ref="C70:H70">C67+C68+C69</f>
        <v>2998</v>
      </c>
      <c r="D70" s="45">
        <f t="shared" si="35"/>
        <v>2997</v>
      </c>
      <c r="E70" s="45">
        <f t="shared" si="35"/>
        <v>5995</v>
      </c>
      <c r="F70" s="45">
        <f t="shared" si="35"/>
        <v>3811</v>
      </c>
      <c r="G70" s="45">
        <f t="shared" si="35"/>
        <v>3810</v>
      </c>
      <c r="H70" s="45">
        <f t="shared" si="35"/>
        <v>7621</v>
      </c>
      <c r="I70" s="290">
        <f t="shared" si="25"/>
        <v>27.12260216847373</v>
      </c>
      <c r="L70" s="44" t="s">
        <v>21</v>
      </c>
      <c r="M70" s="45">
        <f aca="true" t="shared" si="36" ref="M70:V70">M67+M68+M69</f>
        <v>367713</v>
      </c>
      <c r="N70" s="49">
        <f t="shared" si="36"/>
        <v>404663</v>
      </c>
      <c r="O70" s="49">
        <f t="shared" si="36"/>
        <v>772376</v>
      </c>
      <c r="P70" s="47">
        <f t="shared" si="36"/>
        <v>201</v>
      </c>
      <c r="Q70" s="49">
        <f t="shared" si="36"/>
        <v>772577</v>
      </c>
      <c r="R70" s="45">
        <f t="shared" si="36"/>
        <v>439816</v>
      </c>
      <c r="S70" s="49">
        <f t="shared" si="36"/>
        <v>480924</v>
      </c>
      <c r="T70" s="49">
        <f t="shared" si="36"/>
        <v>920740</v>
      </c>
      <c r="U70" s="47">
        <f t="shared" si="36"/>
        <v>629</v>
      </c>
      <c r="V70" s="49">
        <f t="shared" si="36"/>
        <v>921369</v>
      </c>
      <c r="W70" s="290">
        <f t="shared" si="27"/>
        <v>19.259180638305317</v>
      </c>
    </row>
    <row r="71" spans="2:23" ht="13.5" thickTop="1">
      <c r="B71" s="4" t="s">
        <v>22</v>
      </c>
      <c r="C71" s="29">
        <f aca="true" t="shared" si="37" ref="C71:H73">+C17+C44</f>
        <v>940</v>
      </c>
      <c r="D71" s="30">
        <f t="shared" si="37"/>
        <v>944</v>
      </c>
      <c r="E71" s="35">
        <f t="shared" si="37"/>
        <v>1884</v>
      </c>
      <c r="F71" s="29">
        <f t="shared" si="37"/>
        <v>1200</v>
      </c>
      <c r="G71" s="30">
        <f t="shared" si="37"/>
        <v>1194</v>
      </c>
      <c r="H71" s="35">
        <f t="shared" si="37"/>
        <v>2394</v>
      </c>
      <c r="I71" s="289">
        <f t="shared" si="25"/>
        <v>27.07006369426752</v>
      </c>
      <c r="L71" s="4" t="s">
        <v>22</v>
      </c>
      <c r="M71" s="29">
        <f aca="true" t="shared" si="38" ref="M71:V71">+M17+M44</f>
        <v>107963</v>
      </c>
      <c r="N71" s="36">
        <f t="shared" si="38"/>
        <v>111186</v>
      </c>
      <c r="O71" s="33">
        <f t="shared" si="38"/>
        <v>219149</v>
      </c>
      <c r="P71" s="34">
        <f t="shared" si="38"/>
        <v>16</v>
      </c>
      <c r="Q71" s="35">
        <f t="shared" si="38"/>
        <v>219165</v>
      </c>
      <c r="R71" s="29">
        <f t="shared" si="38"/>
        <v>112789</v>
      </c>
      <c r="S71" s="36">
        <f t="shared" si="38"/>
        <v>116407</v>
      </c>
      <c r="T71" s="33">
        <f t="shared" si="38"/>
        <v>229196</v>
      </c>
      <c r="U71" s="34">
        <f t="shared" si="38"/>
        <v>104</v>
      </c>
      <c r="V71" s="31">
        <f t="shared" si="38"/>
        <v>229300</v>
      </c>
      <c r="W71" s="289">
        <f t="shared" si="27"/>
        <v>4.62436976707048</v>
      </c>
    </row>
    <row r="72" spans="2:23" ht="12.75">
      <c r="B72" s="4" t="s">
        <v>23</v>
      </c>
      <c r="C72" s="29">
        <f t="shared" si="37"/>
        <v>902</v>
      </c>
      <c r="D72" s="30">
        <f t="shared" si="37"/>
        <v>901</v>
      </c>
      <c r="E72" s="35">
        <f t="shared" si="37"/>
        <v>1803</v>
      </c>
      <c r="F72" s="29">
        <f t="shared" si="37"/>
        <v>1075</v>
      </c>
      <c r="G72" s="30">
        <f t="shared" si="37"/>
        <v>1076</v>
      </c>
      <c r="H72" s="31">
        <f t="shared" si="37"/>
        <v>2151</v>
      </c>
      <c r="I72" s="289">
        <f>IF(E72=0,0,((H72/E72)-1)*100)</f>
        <v>19.301164725457575</v>
      </c>
      <c r="L72" s="4" t="s">
        <v>23</v>
      </c>
      <c r="M72" s="29">
        <f aca="true" t="shared" si="39" ref="M72:V72">+M18+M45</f>
        <v>101527</v>
      </c>
      <c r="N72" s="36">
        <f t="shared" si="39"/>
        <v>105057</v>
      </c>
      <c r="O72" s="33">
        <f t="shared" si="39"/>
        <v>206584</v>
      </c>
      <c r="P72" s="34">
        <f t="shared" si="39"/>
        <v>3</v>
      </c>
      <c r="Q72" s="35">
        <f t="shared" si="39"/>
        <v>206587</v>
      </c>
      <c r="R72" s="29">
        <f t="shared" si="39"/>
        <v>95316</v>
      </c>
      <c r="S72" s="36">
        <f t="shared" si="39"/>
        <v>97690</v>
      </c>
      <c r="T72" s="33">
        <f t="shared" si="39"/>
        <v>193006</v>
      </c>
      <c r="U72" s="34">
        <f t="shared" si="39"/>
        <v>22</v>
      </c>
      <c r="V72" s="31">
        <f t="shared" si="39"/>
        <v>193028</v>
      </c>
      <c r="W72" s="289">
        <f>IF(Q72=0,0,((V72/Q72)-1)*100)</f>
        <v>-6.563336511978002</v>
      </c>
    </row>
    <row r="73" spans="2:23" ht="13.5" thickBot="1">
      <c r="B73" s="4" t="s">
        <v>24</v>
      </c>
      <c r="C73" s="29">
        <f t="shared" si="37"/>
        <v>844</v>
      </c>
      <c r="D73" s="30">
        <f t="shared" si="37"/>
        <v>842</v>
      </c>
      <c r="E73" s="35">
        <f t="shared" si="37"/>
        <v>1686</v>
      </c>
      <c r="F73" s="29">
        <f t="shared" si="37"/>
        <v>1008</v>
      </c>
      <c r="G73" s="30">
        <f t="shared" si="37"/>
        <v>1007</v>
      </c>
      <c r="H73" s="31">
        <f t="shared" si="37"/>
        <v>2015</v>
      </c>
      <c r="I73" s="289">
        <f>IF(E73=0,0,((H73/E73)-1)*100)</f>
        <v>19.513641755634637</v>
      </c>
      <c r="L73" s="4" t="s">
        <v>24</v>
      </c>
      <c r="M73" s="29">
        <f aca="true" t="shared" si="40" ref="M73:V73">+M19+M46</f>
        <v>100718</v>
      </c>
      <c r="N73" s="36">
        <f t="shared" si="40"/>
        <v>101552</v>
      </c>
      <c r="O73" s="33">
        <f t="shared" si="40"/>
        <v>202270</v>
      </c>
      <c r="P73" s="34">
        <f t="shared" si="40"/>
        <v>18</v>
      </c>
      <c r="Q73" s="35">
        <f t="shared" si="40"/>
        <v>202288</v>
      </c>
      <c r="R73" s="29">
        <f t="shared" si="40"/>
        <v>94984</v>
      </c>
      <c r="S73" s="36">
        <f t="shared" si="40"/>
        <v>94290</v>
      </c>
      <c r="T73" s="51">
        <f t="shared" si="40"/>
        <v>189274</v>
      </c>
      <c r="U73" s="52">
        <f t="shared" si="40"/>
        <v>8</v>
      </c>
      <c r="V73" s="31">
        <f t="shared" si="40"/>
        <v>189282</v>
      </c>
      <c r="W73" s="289">
        <f>IF(Q73=0,0,((V73/Q73)-1)*100)</f>
        <v>-6.429447124891241</v>
      </c>
    </row>
    <row r="74" spans="2:23" ht="14.25" thickBot="1" thickTop="1">
      <c r="B74" s="44" t="s">
        <v>25</v>
      </c>
      <c r="C74" s="45">
        <f aca="true" t="shared" si="41" ref="C74:H74">+C71+C72+C73</f>
        <v>2686</v>
      </c>
      <c r="D74" s="45">
        <f t="shared" si="41"/>
        <v>2687</v>
      </c>
      <c r="E74" s="49">
        <f t="shared" si="41"/>
        <v>5373</v>
      </c>
      <c r="F74" s="40">
        <f t="shared" si="41"/>
        <v>3283</v>
      </c>
      <c r="G74" s="53">
        <f t="shared" si="41"/>
        <v>3277</v>
      </c>
      <c r="H74" s="53">
        <f t="shared" si="41"/>
        <v>6560</v>
      </c>
      <c r="I74" s="291">
        <f>IF(E74=0,0,((H74/E74)-1)*100)</f>
        <v>22.091941187418573</v>
      </c>
      <c r="L74" s="39" t="s">
        <v>25</v>
      </c>
      <c r="M74" s="40">
        <f aca="true" t="shared" si="42" ref="M74:V74">+M71+M72+M73</f>
        <v>310208</v>
      </c>
      <c r="N74" s="41">
        <f t="shared" si="42"/>
        <v>317795</v>
      </c>
      <c r="O74" s="40">
        <f t="shared" si="42"/>
        <v>628003</v>
      </c>
      <c r="P74" s="40">
        <f t="shared" si="42"/>
        <v>37</v>
      </c>
      <c r="Q74" s="40">
        <f t="shared" si="42"/>
        <v>628040</v>
      </c>
      <c r="R74" s="40">
        <f t="shared" si="42"/>
        <v>303089</v>
      </c>
      <c r="S74" s="41">
        <f t="shared" si="42"/>
        <v>308387</v>
      </c>
      <c r="T74" s="40">
        <f t="shared" si="42"/>
        <v>611476</v>
      </c>
      <c r="U74" s="40">
        <f t="shared" si="42"/>
        <v>134</v>
      </c>
      <c r="V74" s="40">
        <f t="shared" si="42"/>
        <v>611610</v>
      </c>
      <c r="W74" s="295">
        <f>IF(Q74=0,0,((V74/Q74)-1)*100)</f>
        <v>-2.616075409209606</v>
      </c>
    </row>
    <row r="75" spans="2:23" ht="14.25" thickBot="1" thickTop="1">
      <c r="B75" s="4" t="s">
        <v>27</v>
      </c>
      <c r="C75" s="29">
        <f aca="true" t="shared" si="43" ref="C75:H75">+C21+C48</f>
        <v>977</v>
      </c>
      <c r="D75" s="30">
        <f t="shared" si="43"/>
        <v>975</v>
      </c>
      <c r="E75" s="67">
        <f t="shared" si="43"/>
        <v>1952</v>
      </c>
      <c r="F75" s="71">
        <f t="shared" si="43"/>
        <v>1076</v>
      </c>
      <c r="G75" s="72">
        <f t="shared" si="43"/>
        <v>1078</v>
      </c>
      <c r="H75" s="81">
        <f t="shared" si="43"/>
        <v>2154</v>
      </c>
      <c r="I75" s="289">
        <f t="shared" si="25"/>
        <v>10.348360655737698</v>
      </c>
      <c r="L75" s="4" t="s">
        <v>27</v>
      </c>
      <c r="M75" s="29">
        <f aca="true" t="shared" si="44" ref="M75:V75">+M21+M48</f>
        <v>124888</v>
      </c>
      <c r="N75" s="36">
        <f t="shared" si="44"/>
        <v>127274</v>
      </c>
      <c r="O75" s="33">
        <f t="shared" si="44"/>
        <v>252162</v>
      </c>
      <c r="P75" s="34">
        <f t="shared" si="44"/>
        <v>155</v>
      </c>
      <c r="Q75" s="35">
        <f t="shared" si="44"/>
        <v>252317</v>
      </c>
      <c r="R75" s="29">
        <f t="shared" si="44"/>
        <v>123907</v>
      </c>
      <c r="S75" s="36">
        <f t="shared" si="44"/>
        <v>124612</v>
      </c>
      <c r="T75" s="33">
        <f t="shared" si="44"/>
        <v>248519</v>
      </c>
      <c r="U75" s="34">
        <f t="shared" si="44"/>
        <v>8</v>
      </c>
      <c r="V75" s="31">
        <f t="shared" si="44"/>
        <v>248527</v>
      </c>
      <c r="W75" s="289">
        <f t="shared" si="27"/>
        <v>-1.5020787342905906</v>
      </c>
    </row>
    <row r="76" spans="2:23" ht="14.25" thickBot="1" thickTop="1">
      <c r="B76" s="39" t="s">
        <v>69</v>
      </c>
      <c r="C76" s="76">
        <f aca="true" t="shared" si="45" ref="C76:H76">+C70+C74+C75</f>
        <v>6661</v>
      </c>
      <c r="D76" s="77">
        <f t="shared" si="45"/>
        <v>6659</v>
      </c>
      <c r="E76" s="78">
        <f t="shared" si="45"/>
        <v>13320</v>
      </c>
      <c r="F76" s="76">
        <f t="shared" si="45"/>
        <v>8170</v>
      </c>
      <c r="G76" s="77">
        <f t="shared" si="45"/>
        <v>8165</v>
      </c>
      <c r="H76" s="78">
        <f t="shared" si="45"/>
        <v>16335</v>
      </c>
      <c r="I76" s="287">
        <f>IF(E76=0,0,((H76/E76)-1)*100)</f>
        <v>22.63513513513513</v>
      </c>
      <c r="L76" s="39" t="s">
        <v>69</v>
      </c>
      <c r="M76" s="42">
        <f aca="true" t="shared" si="46" ref="M76:V76">+M70+M74+M75</f>
        <v>802809</v>
      </c>
      <c r="N76" s="123">
        <f t="shared" si="46"/>
        <v>849732</v>
      </c>
      <c r="O76" s="40">
        <f t="shared" si="46"/>
        <v>1652541</v>
      </c>
      <c r="P76" s="40">
        <f t="shared" si="46"/>
        <v>393</v>
      </c>
      <c r="Q76" s="40">
        <f t="shared" si="46"/>
        <v>1652934</v>
      </c>
      <c r="R76" s="42">
        <f t="shared" si="46"/>
        <v>866812</v>
      </c>
      <c r="S76" s="123">
        <f t="shared" si="46"/>
        <v>913923</v>
      </c>
      <c r="T76" s="40">
        <f t="shared" si="46"/>
        <v>1780735</v>
      </c>
      <c r="U76" s="40">
        <f t="shared" si="46"/>
        <v>771</v>
      </c>
      <c r="V76" s="40">
        <f t="shared" si="46"/>
        <v>1781506</v>
      </c>
      <c r="W76" s="290">
        <f>IF(Q76=0,0,((V76/Q76)-1)*100)</f>
        <v>7.778410995236351</v>
      </c>
    </row>
    <row r="77" spans="2:23" ht="14.25" thickBot="1" thickTop="1">
      <c r="B77" s="39" t="s">
        <v>70</v>
      </c>
      <c r="C77" s="76">
        <f aca="true" t="shared" si="47" ref="C77:H77">+C66+C70+C74+C75</f>
        <v>9529</v>
      </c>
      <c r="D77" s="77">
        <f t="shared" si="47"/>
        <v>9527</v>
      </c>
      <c r="E77" s="78">
        <f t="shared" si="47"/>
        <v>19056</v>
      </c>
      <c r="F77" s="76">
        <f t="shared" si="47"/>
        <v>11732</v>
      </c>
      <c r="G77" s="77">
        <f t="shared" si="47"/>
        <v>11719</v>
      </c>
      <c r="H77" s="78">
        <f t="shared" si="47"/>
        <v>23451</v>
      </c>
      <c r="I77" s="287">
        <f>IF(E77=0,0,((H77/E77)-1)*100)</f>
        <v>23.06360201511335</v>
      </c>
      <c r="L77" s="39" t="s">
        <v>70</v>
      </c>
      <c r="M77" s="42">
        <f aca="true" t="shared" si="48" ref="M77:V77">+M66+M70+M74+M75</f>
        <v>1162907</v>
      </c>
      <c r="N77" s="123">
        <f t="shared" si="48"/>
        <v>1211999</v>
      </c>
      <c r="O77" s="40">
        <f t="shared" si="48"/>
        <v>2374906</v>
      </c>
      <c r="P77" s="40">
        <f t="shared" si="48"/>
        <v>4991</v>
      </c>
      <c r="Q77" s="40">
        <f t="shared" si="48"/>
        <v>2379897</v>
      </c>
      <c r="R77" s="42">
        <f t="shared" si="48"/>
        <v>1335731</v>
      </c>
      <c r="S77" s="123">
        <f t="shared" si="48"/>
        <v>1380957</v>
      </c>
      <c r="T77" s="40">
        <f t="shared" si="48"/>
        <v>2716688</v>
      </c>
      <c r="U77" s="40">
        <f t="shared" si="48"/>
        <v>1080</v>
      </c>
      <c r="V77" s="40">
        <f t="shared" si="48"/>
        <v>2717768</v>
      </c>
      <c r="W77" s="290">
        <f>IF(Q77=0,0,((V77/Q77)-1)*100)</f>
        <v>14.196874906771173</v>
      </c>
    </row>
    <row r="78" spans="2:23" ht="13.5" thickTop="1">
      <c r="B78" s="4" t="s">
        <v>28</v>
      </c>
      <c r="C78" s="29">
        <f>+C24+C51</f>
        <v>986</v>
      </c>
      <c r="D78" s="30">
        <f>+D24+D51</f>
        <v>989</v>
      </c>
      <c r="E78" s="35">
        <f>+E24+E51</f>
        <v>1975</v>
      </c>
      <c r="F78" s="29"/>
      <c r="G78" s="30"/>
      <c r="H78" s="31"/>
      <c r="I78" s="289"/>
      <c r="L78" s="4" t="s">
        <v>28</v>
      </c>
      <c r="M78" s="29">
        <f>+M24+M51</f>
        <v>125171</v>
      </c>
      <c r="N78" s="36">
        <f>+N24+N51</f>
        <v>138016</v>
      </c>
      <c r="O78" s="33">
        <f>+O24+O51</f>
        <v>263187</v>
      </c>
      <c r="P78" s="34">
        <f>+P24+P51</f>
        <v>0</v>
      </c>
      <c r="Q78" s="35">
        <f>+Q24+Q51</f>
        <v>263187</v>
      </c>
      <c r="R78" s="29"/>
      <c r="S78" s="36"/>
      <c r="T78" s="33"/>
      <c r="U78" s="34"/>
      <c r="V78" s="31"/>
      <c r="W78" s="289"/>
    </row>
    <row r="79" spans="2:23" ht="13.5" thickBot="1">
      <c r="B79" s="4" t="s">
        <v>29</v>
      </c>
      <c r="C79" s="29">
        <f>+C25+C52</f>
        <v>926</v>
      </c>
      <c r="D79" s="30">
        <f>+D25+D52</f>
        <v>925</v>
      </c>
      <c r="E79" s="35">
        <f>+E25+E52</f>
        <v>1851</v>
      </c>
      <c r="F79" s="29"/>
      <c r="G79" s="60"/>
      <c r="H79" s="31"/>
      <c r="I79" s="289"/>
      <c r="L79" s="4" t="s">
        <v>29</v>
      </c>
      <c r="M79" s="29">
        <f>+M25+M52</f>
        <v>113106</v>
      </c>
      <c r="N79" s="36">
        <f>+N25+N52</f>
        <v>115912</v>
      </c>
      <c r="O79" s="33">
        <f>+O25+O52</f>
        <v>229018</v>
      </c>
      <c r="P79" s="34">
        <f>+P25+P52</f>
        <v>244</v>
      </c>
      <c r="Q79" s="35">
        <f>+Q25+Q52</f>
        <v>229262</v>
      </c>
      <c r="R79" s="130"/>
      <c r="S79" s="38"/>
      <c r="T79" s="33"/>
      <c r="U79" s="130"/>
      <c r="V79" s="61"/>
      <c r="W79" s="289"/>
    </row>
    <row r="80" spans="2:23" ht="14.25" thickBot="1" thickTop="1">
      <c r="B80" s="39" t="s">
        <v>30</v>
      </c>
      <c r="C80" s="40">
        <f>+C75+C78+C79</f>
        <v>2889</v>
      </c>
      <c r="D80" s="41">
        <f>+D75+D78+D79</f>
        <v>2889</v>
      </c>
      <c r="E80" s="40">
        <f>+E75+E78+E79</f>
        <v>5778</v>
      </c>
      <c r="F80" s="42"/>
      <c r="G80" s="123"/>
      <c r="H80" s="40"/>
      <c r="I80" s="291"/>
      <c r="L80" s="39" t="s">
        <v>30</v>
      </c>
      <c r="M80" s="40">
        <f>+M75+M78+M79</f>
        <v>363165</v>
      </c>
      <c r="N80" s="41">
        <f>+N75+N78+N79</f>
        <v>381202</v>
      </c>
      <c r="O80" s="40">
        <f>+O75+O78+O79</f>
        <v>744367</v>
      </c>
      <c r="P80" s="40">
        <f>+P75+P78+P79</f>
        <v>399</v>
      </c>
      <c r="Q80" s="40">
        <f>+Q75+Q78+Q79</f>
        <v>744766</v>
      </c>
      <c r="R80" s="40"/>
      <c r="S80" s="41"/>
      <c r="T80" s="40"/>
      <c r="U80" s="40"/>
      <c r="V80" s="43"/>
      <c r="W80" s="291"/>
    </row>
    <row r="81" spans="2:23" ht="14.25" thickBot="1" thickTop="1">
      <c r="B81" s="39" t="s">
        <v>9</v>
      </c>
      <c r="C81" s="42">
        <f>+C70+C74+C80+C66</f>
        <v>11441</v>
      </c>
      <c r="D81" s="123">
        <f>+D70+D74+D80+D66</f>
        <v>11441</v>
      </c>
      <c r="E81" s="40">
        <f>+E70+E74+E80+E66</f>
        <v>22882</v>
      </c>
      <c r="F81" s="42"/>
      <c r="G81" s="123"/>
      <c r="H81" s="40"/>
      <c r="I81" s="291"/>
      <c r="L81" s="39" t="s">
        <v>9</v>
      </c>
      <c r="M81" s="42">
        <f>+M70+M74+M80+M66</f>
        <v>1401184</v>
      </c>
      <c r="N81" s="123">
        <f>+N70+N74+N80+N66</f>
        <v>1465927</v>
      </c>
      <c r="O81" s="40">
        <f>+O70+O74+O80+O66</f>
        <v>2867111</v>
      </c>
      <c r="P81" s="40">
        <f>+P70+P74+P80+P66</f>
        <v>5235</v>
      </c>
      <c r="Q81" s="40">
        <f>+Q70+Q74+Q80+Q66</f>
        <v>2872346</v>
      </c>
      <c r="R81" s="42"/>
      <c r="S81" s="123"/>
      <c r="T81" s="40"/>
      <c r="U81" s="40"/>
      <c r="V81" s="40"/>
      <c r="W81" s="290"/>
    </row>
    <row r="82" spans="2:12" ht="13.5" thickTop="1">
      <c r="B82" s="63" t="s">
        <v>65</v>
      </c>
      <c r="L82" s="63" t="s">
        <v>65</v>
      </c>
    </row>
    <row r="83" spans="12:23" ht="12.75">
      <c r="L83" s="348" t="s">
        <v>41</v>
      </c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</row>
    <row r="84" spans="12:23" ht="15.75">
      <c r="L84" s="349" t="s">
        <v>42</v>
      </c>
      <c r="M84" s="349"/>
      <c r="N84" s="349"/>
      <c r="O84" s="349"/>
      <c r="P84" s="349"/>
      <c r="Q84" s="349"/>
      <c r="R84" s="349"/>
      <c r="S84" s="349"/>
      <c r="T84" s="349"/>
      <c r="U84" s="349"/>
      <c r="V84" s="349"/>
      <c r="W84" s="349"/>
    </row>
    <row r="85" ht="13.5" thickBot="1">
      <c r="W85" s="272" t="s">
        <v>43</v>
      </c>
    </row>
    <row r="86" spans="12:23" ht="17.25" thickBot="1" thickTop="1">
      <c r="L86" s="3"/>
      <c r="M86" s="350" t="s">
        <v>67</v>
      </c>
      <c r="N86" s="351"/>
      <c r="O86" s="351"/>
      <c r="P86" s="351"/>
      <c r="Q86" s="352"/>
      <c r="R86" s="353" t="s">
        <v>68</v>
      </c>
      <c r="S86" s="354"/>
      <c r="T86" s="354"/>
      <c r="U86" s="354"/>
      <c r="V86" s="355"/>
      <c r="W86" s="269" t="s">
        <v>4</v>
      </c>
    </row>
    <row r="87" spans="12:23" ht="13.5" thickTop="1">
      <c r="L87" s="4" t="s">
        <v>5</v>
      </c>
      <c r="M87" s="5"/>
      <c r="N87" s="8"/>
      <c r="O87" s="9"/>
      <c r="P87" s="10"/>
      <c r="Q87" s="11"/>
      <c r="R87" s="5"/>
      <c r="S87" s="8"/>
      <c r="T87" s="9"/>
      <c r="U87" s="10"/>
      <c r="V87" s="11"/>
      <c r="W87" s="270" t="s">
        <v>6</v>
      </c>
    </row>
    <row r="88" spans="12:23" ht="13.5" thickBot="1">
      <c r="L88" s="12"/>
      <c r="M88" s="15" t="s">
        <v>44</v>
      </c>
      <c r="N88" s="16" t="s">
        <v>45</v>
      </c>
      <c r="O88" s="17" t="s">
        <v>46</v>
      </c>
      <c r="P88" s="18" t="s">
        <v>13</v>
      </c>
      <c r="Q88" s="19" t="s">
        <v>9</v>
      </c>
      <c r="R88" s="15" t="s">
        <v>44</v>
      </c>
      <c r="S88" s="16" t="s">
        <v>45</v>
      </c>
      <c r="T88" s="17" t="s">
        <v>46</v>
      </c>
      <c r="U88" s="18" t="s">
        <v>13</v>
      </c>
      <c r="V88" s="19" t="s">
        <v>9</v>
      </c>
      <c r="W88" s="271"/>
    </row>
    <row r="89" spans="12:23" ht="4.5" customHeight="1" thickTop="1">
      <c r="L89" s="4"/>
      <c r="M89" s="23"/>
      <c r="N89" s="24"/>
      <c r="O89" s="25"/>
      <c r="P89" s="26"/>
      <c r="Q89" s="27"/>
      <c r="R89" s="23"/>
      <c r="S89" s="24"/>
      <c r="T89" s="25"/>
      <c r="U89" s="26"/>
      <c r="V89" s="28"/>
      <c r="W89" s="230"/>
    </row>
    <row r="90" spans="1:23" ht="12.75">
      <c r="A90" s="70"/>
      <c r="B90" s="70"/>
      <c r="C90" s="70"/>
      <c r="D90" s="70"/>
      <c r="E90" s="70"/>
      <c r="F90" s="70"/>
      <c r="G90" s="70"/>
      <c r="H90" s="70"/>
      <c r="I90" s="277"/>
      <c r="J90" s="70"/>
      <c r="L90" s="4" t="s">
        <v>14</v>
      </c>
      <c r="M90" s="29">
        <v>3</v>
      </c>
      <c r="N90" s="36">
        <v>16</v>
      </c>
      <c r="O90" s="33">
        <f>SUM(M90:N90)</f>
        <v>19</v>
      </c>
      <c r="P90" s="34">
        <v>4</v>
      </c>
      <c r="Q90" s="31">
        <f>O90+P90</f>
        <v>23</v>
      </c>
      <c r="R90" s="29">
        <v>3</v>
      </c>
      <c r="S90" s="36">
        <v>3</v>
      </c>
      <c r="T90" s="33">
        <f>SUM(R90:S90)</f>
        <v>6</v>
      </c>
      <c r="U90" s="34">
        <v>0</v>
      </c>
      <c r="V90" s="31">
        <f>T90+U90</f>
        <v>6</v>
      </c>
      <c r="W90" s="289">
        <f aca="true" t="shared" si="49" ref="W90:W104">IF(Q90=0,0,((V90/Q90)-1)*100)</f>
        <v>-73.91304347826086</v>
      </c>
    </row>
    <row r="91" spans="1:23" ht="12.75">
      <c r="A91" s="70"/>
      <c r="B91" s="70"/>
      <c r="C91" s="70"/>
      <c r="D91" s="70"/>
      <c r="E91" s="70"/>
      <c r="F91" s="70"/>
      <c r="G91" s="70"/>
      <c r="H91" s="70"/>
      <c r="I91" s="277"/>
      <c r="J91" s="70"/>
      <c r="L91" s="4" t="s">
        <v>15</v>
      </c>
      <c r="M91" s="29">
        <v>38</v>
      </c>
      <c r="N91" s="36">
        <v>49</v>
      </c>
      <c r="O91" s="33">
        <f>SUM(M91:N91)</f>
        <v>87</v>
      </c>
      <c r="P91" s="34">
        <v>7</v>
      </c>
      <c r="Q91" s="31">
        <f>O91+P91</f>
        <v>94</v>
      </c>
      <c r="R91" s="29">
        <v>8</v>
      </c>
      <c r="S91" s="36">
        <v>1</v>
      </c>
      <c r="T91" s="33">
        <f>SUM(R91:S91)</f>
        <v>9</v>
      </c>
      <c r="U91" s="34">
        <v>0</v>
      </c>
      <c r="V91" s="31">
        <f>T91+U91</f>
        <v>9</v>
      </c>
      <c r="W91" s="289">
        <f t="shared" si="49"/>
        <v>-90.42553191489363</v>
      </c>
    </row>
    <row r="92" spans="1:23" ht="13.5" thickBot="1">
      <c r="A92" s="70"/>
      <c r="B92" s="70"/>
      <c r="C92" s="70"/>
      <c r="D92" s="70"/>
      <c r="E92" s="70"/>
      <c r="F92" s="70"/>
      <c r="G92" s="70"/>
      <c r="H92" s="70"/>
      <c r="I92" s="277"/>
      <c r="J92" s="70"/>
      <c r="L92" s="4" t="s">
        <v>16</v>
      </c>
      <c r="M92" s="29">
        <v>50</v>
      </c>
      <c r="N92" s="36">
        <v>103</v>
      </c>
      <c r="O92" s="33">
        <f>SUM(M92:N92)</f>
        <v>153</v>
      </c>
      <c r="P92" s="34">
        <v>0</v>
      </c>
      <c r="Q92" s="31">
        <f>O92+P92</f>
        <v>153</v>
      </c>
      <c r="R92" s="29">
        <v>3</v>
      </c>
      <c r="S92" s="36">
        <v>1</v>
      </c>
      <c r="T92" s="33">
        <f>SUM(R92:S92)</f>
        <v>4</v>
      </c>
      <c r="U92" s="34">
        <v>0</v>
      </c>
      <c r="V92" s="31">
        <f>T92+U92</f>
        <v>4</v>
      </c>
      <c r="W92" s="289">
        <f t="shared" si="49"/>
        <v>-97.38562091503267</v>
      </c>
    </row>
    <row r="93" spans="1:23" ht="14.25" thickBot="1" thickTop="1">
      <c r="A93" s="70"/>
      <c r="B93" s="70"/>
      <c r="C93" s="70"/>
      <c r="D93" s="70"/>
      <c r="E93" s="70"/>
      <c r="F93" s="70"/>
      <c r="G93" s="70"/>
      <c r="H93" s="70"/>
      <c r="I93" s="277"/>
      <c r="J93" s="70"/>
      <c r="L93" s="39" t="s">
        <v>59</v>
      </c>
      <c r="M93" s="40">
        <f>M90+M91+M92</f>
        <v>91</v>
      </c>
      <c r="N93" s="41">
        <f>N90+N91+N92</f>
        <v>168</v>
      </c>
      <c r="O93" s="40">
        <f>O90+O91+O92</f>
        <v>259</v>
      </c>
      <c r="P93" s="40">
        <f>P90+P91+P92</f>
        <v>11</v>
      </c>
      <c r="Q93" s="42">
        <f>+Q90+Q91+Q92</f>
        <v>270</v>
      </c>
      <c r="R93" s="40">
        <f>R90+R91+R92</f>
        <v>14</v>
      </c>
      <c r="S93" s="41">
        <f>S90+S91+S92</f>
        <v>5</v>
      </c>
      <c r="T93" s="40">
        <f>T90+T91+T92</f>
        <v>19</v>
      </c>
      <c r="U93" s="40">
        <f>U90+U91+U92</f>
        <v>0</v>
      </c>
      <c r="V93" s="42">
        <f>+V90+V91+V92</f>
        <v>19</v>
      </c>
      <c r="W93" s="290">
        <f t="shared" si="49"/>
        <v>-92.96296296296296</v>
      </c>
    </row>
    <row r="94" spans="1:23" ht="13.5" thickTop="1">
      <c r="A94" s="70"/>
      <c r="B94" s="70"/>
      <c r="C94" s="70"/>
      <c r="D94" s="70"/>
      <c r="E94" s="70"/>
      <c r="F94" s="70"/>
      <c r="G94" s="70"/>
      <c r="H94" s="70"/>
      <c r="I94" s="277"/>
      <c r="J94" s="70"/>
      <c r="L94" s="4" t="s">
        <v>18</v>
      </c>
      <c r="M94" s="29">
        <v>4</v>
      </c>
      <c r="N94" s="36">
        <v>7</v>
      </c>
      <c r="O94" s="33">
        <f>SUM(M94:N94)</f>
        <v>11</v>
      </c>
      <c r="P94" s="34">
        <v>0</v>
      </c>
      <c r="Q94" s="35">
        <f>+P94+O94</f>
        <v>11</v>
      </c>
      <c r="R94" s="29">
        <v>1</v>
      </c>
      <c r="S94" s="36">
        <v>4</v>
      </c>
      <c r="T94" s="33">
        <f>SUM(R94:S94)</f>
        <v>5</v>
      </c>
      <c r="U94" s="34">
        <v>0</v>
      </c>
      <c r="V94" s="31">
        <f>T94+U94</f>
        <v>5</v>
      </c>
      <c r="W94" s="289">
        <f t="shared" si="49"/>
        <v>-54.54545454545454</v>
      </c>
    </row>
    <row r="95" spans="1:23" ht="12.75">
      <c r="A95" s="70"/>
      <c r="B95" s="70"/>
      <c r="C95" s="70"/>
      <c r="D95" s="70"/>
      <c r="E95" s="70"/>
      <c r="F95" s="70"/>
      <c r="G95" s="70"/>
      <c r="H95" s="70"/>
      <c r="I95" s="277"/>
      <c r="J95" s="70"/>
      <c r="L95" s="4" t="s">
        <v>19</v>
      </c>
      <c r="M95" s="29">
        <v>1</v>
      </c>
      <c r="N95" s="36">
        <v>8</v>
      </c>
      <c r="O95" s="33">
        <f>SUM(M95:N95)</f>
        <v>9</v>
      </c>
      <c r="P95" s="34">
        <v>0</v>
      </c>
      <c r="Q95" s="35">
        <f>+P95+O95</f>
        <v>9</v>
      </c>
      <c r="R95" s="29">
        <v>3</v>
      </c>
      <c r="S95" s="36">
        <v>9</v>
      </c>
      <c r="T95" s="33">
        <f>SUM(R95:S95)</f>
        <v>12</v>
      </c>
      <c r="U95" s="34">
        <v>0</v>
      </c>
      <c r="V95" s="31">
        <f>T95+U95</f>
        <v>12</v>
      </c>
      <c r="W95" s="289">
        <f t="shared" si="49"/>
        <v>33.33333333333333</v>
      </c>
    </row>
    <row r="96" spans="1:23" ht="13.5" thickBot="1">
      <c r="A96" s="70"/>
      <c r="B96" s="70"/>
      <c r="C96" s="70"/>
      <c r="D96" s="70"/>
      <c r="E96" s="70"/>
      <c r="F96" s="70"/>
      <c r="G96" s="70"/>
      <c r="H96" s="70"/>
      <c r="I96" s="277"/>
      <c r="J96" s="70"/>
      <c r="L96" s="4" t="s">
        <v>20</v>
      </c>
      <c r="M96" s="29">
        <v>3</v>
      </c>
      <c r="N96" s="36">
        <v>10</v>
      </c>
      <c r="O96" s="33">
        <f>SUM(M96:N96)</f>
        <v>13</v>
      </c>
      <c r="P96" s="34">
        <v>0</v>
      </c>
      <c r="Q96" s="35">
        <f>+P96+O96</f>
        <v>13</v>
      </c>
      <c r="R96" s="29">
        <v>4</v>
      </c>
      <c r="S96" s="36">
        <v>4</v>
      </c>
      <c r="T96" s="33">
        <f>SUM(R96:S96)</f>
        <v>8</v>
      </c>
      <c r="U96" s="34">
        <v>0</v>
      </c>
      <c r="V96" s="31">
        <f>T96+U96</f>
        <v>8</v>
      </c>
      <c r="W96" s="289">
        <f t="shared" si="49"/>
        <v>-38.46153846153846</v>
      </c>
    </row>
    <row r="97" spans="1:26" ht="14.25" thickBot="1" thickTop="1">
      <c r="A97" s="70"/>
      <c r="B97" s="70"/>
      <c r="C97" s="70"/>
      <c r="D97" s="70"/>
      <c r="E97" s="70"/>
      <c r="F97" s="70"/>
      <c r="G97" s="70"/>
      <c r="H97" s="70"/>
      <c r="I97" s="277"/>
      <c r="J97" s="70"/>
      <c r="L97" s="44" t="s">
        <v>21</v>
      </c>
      <c r="M97" s="45">
        <f aca="true" t="shared" si="50" ref="M97:V97">M94+M95+M96</f>
        <v>8</v>
      </c>
      <c r="N97" s="46">
        <f t="shared" si="50"/>
        <v>25</v>
      </c>
      <c r="O97" s="49">
        <f t="shared" si="50"/>
        <v>33</v>
      </c>
      <c r="P97" s="47">
        <f t="shared" si="50"/>
        <v>0</v>
      </c>
      <c r="Q97" s="49">
        <f t="shared" si="50"/>
        <v>33</v>
      </c>
      <c r="R97" s="45">
        <f t="shared" si="50"/>
        <v>8</v>
      </c>
      <c r="S97" s="46">
        <f t="shared" si="50"/>
        <v>17</v>
      </c>
      <c r="T97" s="49">
        <f t="shared" si="50"/>
        <v>25</v>
      </c>
      <c r="U97" s="47">
        <f t="shared" si="50"/>
        <v>0</v>
      </c>
      <c r="V97" s="47">
        <f t="shared" si="50"/>
        <v>25</v>
      </c>
      <c r="W97" s="290">
        <f t="shared" si="49"/>
        <v>-24.242424242424242</v>
      </c>
      <c r="Y97" s="101"/>
      <c r="Z97" s="101"/>
    </row>
    <row r="98" spans="1:23" ht="13.5" thickTop="1">
      <c r="A98" s="70"/>
      <c r="B98" s="70"/>
      <c r="C98" s="70"/>
      <c r="D98" s="70"/>
      <c r="E98" s="70"/>
      <c r="F98" s="70"/>
      <c r="G98" s="70"/>
      <c r="H98" s="70"/>
      <c r="I98" s="277"/>
      <c r="J98" s="70"/>
      <c r="L98" s="4" t="s">
        <v>22</v>
      </c>
      <c r="M98" s="29">
        <v>9</v>
      </c>
      <c r="N98" s="36">
        <v>6</v>
      </c>
      <c r="O98" s="33">
        <f>SUM(M98:N98)</f>
        <v>15</v>
      </c>
      <c r="P98" s="34">
        <v>0</v>
      </c>
      <c r="Q98" s="35">
        <f>+P98+O98</f>
        <v>15</v>
      </c>
      <c r="R98" s="29">
        <v>6</v>
      </c>
      <c r="S98" s="36">
        <v>5</v>
      </c>
      <c r="T98" s="33">
        <f>SUM(R98:S98)</f>
        <v>11</v>
      </c>
      <c r="U98" s="34">
        <v>0</v>
      </c>
      <c r="V98" s="31">
        <f>T98+U98</f>
        <v>11</v>
      </c>
      <c r="W98" s="289">
        <f t="shared" si="49"/>
        <v>-26.66666666666667</v>
      </c>
    </row>
    <row r="99" spans="1:23" ht="12.75">
      <c r="A99" s="70"/>
      <c r="B99" s="70"/>
      <c r="C99" s="70"/>
      <c r="D99" s="70"/>
      <c r="E99" s="70"/>
      <c r="F99" s="70"/>
      <c r="G99" s="70"/>
      <c r="H99" s="70"/>
      <c r="I99" s="277"/>
      <c r="J99" s="70"/>
      <c r="L99" s="4" t="s">
        <v>23</v>
      </c>
      <c r="M99" s="29">
        <v>5</v>
      </c>
      <c r="N99" s="36">
        <v>8</v>
      </c>
      <c r="O99" s="33">
        <f>SUM(M99:N99)</f>
        <v>13</v>
      </c>
      <c r="P99" s="34">
        <v>0</v>
      </c>
      <c r="Q99" s="35">
        <f>+P99+O99</f>
        <v>13</v>
      </c>
      <c r="R99" s="29">
        <v>5</v>
      </c>
      <c r="S99" s="36">
        <v>6</v>
      </c>
      <c r="T99" s="33">
        <f>SUM(R99:S99)</f>
        <v>11</v>
      </c>
      <c r="U99" s="34">
        <v>0</v>
      </c>
      <c r="V99" s="31">
        <f>T99+U99</f>
        <v>11</v>
      </c>
      <c r="W99" s="289">
        <f t="shared" si="49"/>
        <v>-15.384615384615385</v>
      </c>
    </row>
    <row r="100" spans="1:23" ht="13.5" thickBot="1">
      <c r="A100" s="70"/>
      <c r="B100" s="70"/>
      <c r="C100" s="70"/>
      <c r="D100" s="70"/>
      <c r="E100" s="70"/>
      <c r="F100" s="70"/>
      <c r="G100" s="70"/>
      <c r="H100" s="70"/>
      <c r="I100" s="277"/>
      <c r="J100" s="70"/>
      <c r="L100" s="4" t="s">
        <v>24</v>
      </c>
      <c r="M100" s="29">
        <v>3</v>
      </c>
      <c r="N100" s="36">
        <v>5</v>
      </c>
      <c r="O100" s="51">
        <f>SUM(M100:N100)</f>
        <v>8</v>
      </c>
      <c r="P100" s="52">
        <v>0</v>
      </c>
      <c r="Q100" s="35">
        <f>+P100+O100</f>
        <v>8</v>
      </c>
      <c r="R100" s="29">
        <v>7</v>
      </c>
      <c r="S100" s="36">
        <v>4</v>
      </c>
      <c r="T100" s="33">
        <f>SUM(R100:S100)</f>
        <v>11</v>
      </c>
      <c r="U100" s="52">
        <v>0</v>
      </c>
      <c r="V100" s="31">
        <f>T100+U100</f>
        <v>11</v>
      </c>
      <c r="W100" s="289">
        <f t="shared" si="49"/>
        <v>37.5</v>
      </c>
    </row>
    <row r="101" spans="1:23" ht="14.25" thickBot="1" thickTop="1">
      <c r="A101" s="70"/>
      <c r="B101" s="70"/>
      <c r="C101" s="70"/>
      <c r="D101" s="70"/>
      <c r="E101" s="70"/>
      <c r="F101" s="70"/>
      <c r="G101" s="70"/>
      <c r="H101" s="70"/>
      <c r="I101" s="277"/>
      <c r="J101" s="70"/>
      <c r="L101" s="44" t="s">
        <v>25</v>
      </c>
      <c r="M101" s="45">
        <f aca="true" t="shared" si="51" ref="M101:V101">+M98+M99+M100</f>
        <v>17</v>
      </c>
      <c r="N101" s="45">
        <f t="shared" si="51"/>
        <v>19</v>
      </c>
      <c r="O101" s="47">
        <f t="shared" si="51"/>
        <v>36</v>
      </c>
      <c r="P101" s="47">
        <f t="shared" si="51"/>
        <v>0</v>
      </c>
      <c r="Q101" s="47">
        <f t="shared" si="51"/>
        <v>36</v>
      </c>
      <c r="R101" s="45">
        <f t="shared" si="51"/>
        <v>18</v>
      </c>
      <c r="S101" s="45">
        <f t="shared" si="51"/>
        <v>15</v>
      </c>
      <c r="T101" s="47">
        <f t="shared" si="51"/>
        <v>33</v>
      </c>
      <c r="U101" s="47">
        <f t="shared" si="51"/>
        <v>0</v>
      </c>
      <c r="V101" s="47">
        <f t="shared" si="51"/>
        <v>33</v>
      </c>
      <c r="W101" s="295">
        <f t="shared" si="49"/>
        <v>-8.333333333333337</v>
      </c>
    </row>
    <row r="102" spans="1:23" ht="14.25" thickBot="1" thickTop="1">
      <c r="A102" s="70"/>
      <c r="B102" s="70"/>
      <c r="C102" s="70"/>
      <c r="D102" s="70"/>
      <c r="E102" s="70"/>
      <c r="F102" s="70"/>
      <c r="G102" s="70"/>
      <c r="H102" s="70"/>
      <c r="I102" s="277"/>
      <c r="J102" s="70"/>
      <c r="L102" s="4" t="s">
        <v>27</v>
      </c>
      <c r="M102" s="29">
        <v>6</v>
      </c>
      <c r="N102" s="36">
        <v>6</v>
      </c>
      <c r="O102" s="51">
        <f>SUM(M102:N102)</f>
        <v>12</v>
      </c>
      <c r="P102" s="59">
        <v>0</v>
      </c>
      <c r="Q102" s="35">
        <f>+P102+O102</f>
        <v>12</v>
      </c>
      <c r="R102" s="29">
        <v>6</v>
      </c>
      <c r="S102" s="36">
        <v>3</v>
      </c>
      <c r="T102" s="33">
        <f>SUM(R102:S102)</f>
        <v>9</v>
      </c>
      <c r="U102" s="59">
        <v>0</v>
      </c>
      <c r="V102" s="31">
        <f>T102+U102</f>
        <v>9</v>
      </c>
      <c r="W102" s="289">
        <f t="shared" si="49"/>
        <v>-25</v>
      </c>
    </row>
    <row r="103" spans="1:26" ht="14.25" thickBot="1" thickTop="1">
      <c r="A103" s="244"/>
      <c r="B103" s="262"/>
      <c r="C103" s="263"/>
      <c r="D103" s="263"/>
      <c r="E103" s="263"/>
      <c r="F103" s="263"/>
      <c r="G103" s="263"/>
      <c r="H103" s="263"/>
      <c r="I103" s="311"/>
      <c r="J103" s="244"/>
      <c r="L103" s="39" t="s">
        <v>69</v>
      </c>
      <c r="M103" s="42">
        <f aca="true" t="shared" si="52" ref="M103:V103">+M97+M101+M102</f>
        <v>31</v>
      </c>
      <c r="N103" s="123">
        <f t="shared" si="52"/>
        <v>50</v>
      </c>
      <c r="O103" s="40">
        <f t="shared" si="52"/>
        <v>81</v>
      </c>
      <c r="P103" s="40">
        <f t="shared" si="52"/>
        <v>0</v>
      </c>
      <c r="Q103" s="40">
        <f t="shared" si="52"/>
        <v>81</v>
      </c>
      <c r="R103" s="42">
        <f t="shared" si="52"/>
        <v>32</v>
      </c>
      <c r="S103" s="123">
        <f t="shared" si="52"/>
        <v>35</v>
      </c>
      <c r="T103" s="40">
        <f t="shared" si="52"/>
        <v>67</v>
      </c>
      <c r="U103" s="40">
        <f t="shared" si="52"/>
        <v>0</v>
      </c>
      <c r="V103" s="40">
        <f t="shared" si="52"/>
        <v>67</v>
      </c>
      <c r="W103" s="290">
        <f t="shared" si="49"/>
        <v>-17.28395061728395</v>
      </c>
      <c r="Y103" s="101"/>
      <c r="Z103" s="101"/>
    </row>
    <row r="104" spans="1:26" ht="14.25" thickBot="1" thickTop="1">
      <c r="A104" s="70"/>
      <c r="B104" s="262"/>
      <c r="C104" s="263"/>
      <c r="D104" s="263"/>
      <c r="E104" s="263"/>
      <c r="F104" s="263"/>
      <c r="G104" s="263"/>
      <c r="H104" s="263"/>
      <c r="I104" s="311"/>
      <c r="J104" s="70"/>
      <c r="L104" s="39" t="s">
        <v>70</v>
      </c>
      <c r="M104" s="42">
        <f aca="true" t="shared" si="53" ref="M104:V104">+M93+M97+M101+M102</f>
        <v>122</v>
      </c>
      <c r="N104" s="123">
        <f t="shared" si="53"/>
        <v>218</v>
      </c>
      <c r="O104" s="40">
        <f t="shared" si="53"/>
        <v>340</v>
      </c>
      <c r="P104" s="40">
        <f t="shared" si="53"/>
        <v>11</v>
      </c>
      <c r="Q104" s="40">
        <f t="shared" si="53"/>
        <v>351</v>
      </c>
      <c r="R104" s="42">
        <f t="shared" si="53"/>
        <v>46</v>
      </c>
      <c r="S104" s="123">
        <f t="shared" si="53"/>
        <v>40</v>
      </c>
      <c r="T104" s="40">
        <f t="shared" si="53"/>
        <v>86</v>
      </c>
      <c r="U104" s="40">
        <f t="shared" si="53"/>
        <v>0</v>
      </c>
      <c r="V104" s="40">
        <f t="shared" si="53"/>
        <v>86</v>
      </c>
      <c r="W104" s="290">
        <f t="shared" si="49"/>
        <v>-75.4985754985755</v>
      </c>
      <c r="Y104" s="101"/>
      <c r="Z104" s="101"/>
    </row>
    <row r="105" spans="1:23" ht="13.5" thickTop="1">
      <c r="A105" s="70"/>
      <c r="B105" s="70"/>
      <c r="C105" s="70"/>
      <c r="D105" s="70"/>
      <c r="E105" s="70"/>
      <c r="F105" s="70"/>
      <c r="G105" s="70"/>
      <c r="H105" s="70"/>
      <c r="I105" s="277"/>
      <c r="J105" s="70"/>
      <c r="L105" s="4" t="s">
        <v>28</v>
      </c>
      <c r="M105" s="29">
        <v>2</v>
      </c>
      <c r="N105" s="36">
        <v>6</v>
      </c>
      <c r="O105" s="51">
        <f>SUM(M105:N105)</f>
        <v>8</v>
      </c>
      <c r="P105" s="34">
        <v>0</v>
      </c>
      <c r="Q105" s="35">
        <f>+P105+O105</f>
        <v>8</v>
      </c>
      <c r="R105" s="29"/>
      <c r="S105" s="36"/>
      <c r="T105" s="33"/>
      <c r="U105" s="34"/>
      <c r="V105" s="31"/>
      <c r="W105" s="289"/>
    </row>
    <row r="106" spans="1:23" ht="13.5" thickBot="1">
      <c r="A106" s="8"/>
      <c r="B106" s="70"/>
      <c r="C106" s="70"/>
      <c r="D106" s="70"/>
      <c r="E106" s="70"/>
      <c r="F106" s="70"/>
      <c r="G106" s="70"/>
      <c r="H106" s="70"/>
      <c r="I106" s="277"/>
      <c r="J106" s="70"/>
      <c r="L106" s="4" t="s">
        <v>29</v>
      </c>
      <c r="M106" s="29">
        <v>4</v>
      </c>
      <c r="N106" s="36">
        <v>3</v>
      </c>
      <c r="O106" s="51">
        <f>SUM(M106:N106)</f>
        <v>7</v>
      </c>
      <c r="P106" s="52">
        <v>0</v>
      </c>
      <c r="Q106" s="35">
        <f>+P106+O106</f>
        <v>7</v>
      </c>
      <c r="R106" s="29"/>
      <c r="S106" s="36"/>
      <c r="T106" s="33"/>
      <c r="U106" s="52"/>
      <c r="V106" s="31"/>
      <c r="W106" s="289"/>
    </row>
    <row r="107" spans="1:23" ht="14.25" thickBot="1" thickTop="1">
      <c r="A107" s="70"/>
      <c r="B107" s="70"/>
      <c r="C107" s="70"/>
      <c r="D107" s="70"/>
      <c r="E107" s="70"/>
      <c r="F107" s="70"/>
      <c r="G107" s="70"/>
      <c r="H107" s="70"/>
      <c r="I107" s="277"/>
      <c r="J107" s="70"/>
      <c r="L107" s="39" t="s">
        <v>30</v>
      </c>
      <c r="M107" s="40">
        <f>+M102+M105+M106</f>
        <v>12</v>
      </c>
      <c r="N107" s="41">
        <f>+N102+N105+N106</f>
        <v>15</v>
      </c>
      <c r="O107" s="40">
        <f>+O102+O105+O106</f>
        <v>27</v>
      </c>
      <c r="P107" s="40">
        <f>+P102+P105+P106</f>
        <v>0</v>
      </c>
      <c r="Q107" s="40">
        <f>+Q102+Q105+Q106</f>
        <v>27</v>
      </c>
      <c r="R107" s="40"/>
      <c r="S107" s="41"/>
      <c r="T107" s="40"/>
      <c r="U107" s="40"/>
      <c r="V107" s="43"/>
      <c r="W107" s="291"/>
    </row>
    <row r="108" spans="1:26" ht="14.25" thickBot="1" thickTop="1">
      <c r="A108" s="70"/>
      <c r="B108" s="70"/>
      <c r="C108" s="70"/>
      <c r="D108" s="70"/>
      <c r="E108" s="70"/>
      <c r="F108" s="70"/>
      <c r="G108" s="70"/>
      <c r="H108" s="70"/>
      <c r="I108" s="277"/>
      <c r="J108" s="70"/>
      <c r="L108" s="39" t="s">
        <v>9</v>
      </c>
      <c r="M108" s="42">
        <f>+M97+M101+M107+M93</f>
        <v>128</v>
      </c>
      <c r="N108" s="123">
        <f>+N97+N101+N107+N93</f>
        <v>227</v>
      </c>
      <c r="O108" s="40">
        <f>+O97+O101+O107+O93</f>
        <v>355</v>
      </c>
      <c r="P108" s="40">
        <f>+P97+P101+P107+P93</f>
        <v>11</v>
      </c>
      <c r="Q108" s="40">
        <f>+Q97+Q101+Q107+Q93</f>
        <v>366</v>
      </c>
      <c r="R108" s="42"/>
      <c r="S108" s="123"/>
      <c r="T108" s="40"/>
      <c r="U108" s="40"/>
      <c r="V108" s="40"/>
      <c r="W108" s="290"/>
      <c r="Y108" s="101"/>
      <c r="Z108" s="101"/>
    </row>
    <row r="109" spans="1:12" ht="13.5" thickTop="1">
      <c r="A109" s="70"/>
      <c r="B109" s="70"/>
      <c r="C109" s="70"/>
      <c r="D109" s="70"/>
      <c r="E109" s="70"/>
      <c r="F109" s="70"/>
      <c r="G109" s="70"/>
      <c r="H109" s="70"/>
      <c r="I109" s="277"/>
      <c r="J109" s="70"/>
      <c r="L109" s="63" t="s">
        <v>65</v>
      </c>
    </row>
    <row r="110" spans="2:23" ht="12.75">
      <c r="B110" s="70"/>
      <c r="C110" s="70"/>
      <c r="D110" s="70"/>
      <c r="E110" s="70"/>
      <c r="F110" s="70"/>
      <c r="G110" s="70"/>
      <c r="H110" s="70"/>
      <c r="I110" s="277"/>
      <c r="J110" s="244"/>
      <c r="L110" s="348" t="s">
        <v>47</v>
      </c>
      <c r="M110" s="348"/>
      <c r="N110" s="348"/>
      <c r="O110" s="348"/>
      <c r="P110" s="348"/>
      <c r="Q110" s="348"/>
      <c r="R110" s="348"/>
      <c r="S110" s="348"/>
      <c r="T110" s="348"/>
      <c r="U110" s="348"/>
      <c r="V110" s="348"/>
      <c r="W110" s="348"/>
    </row>
    <row r="111" spans="2:23" ht="15.75">
      <c r="B111" s="70"/>
      <c r="C111" s="70"/>
      <c r="D111" s="70"/>
      <c r="E111" s="70"/>
      <c r="F111" s="70"/>
      <c r="G111" s="70"/>
      <c r="H111" s="70"/>
      <c r="I111" s="277"/>
      <c r="J111" s="244"/>
      <c r="L111" s="349" t="s">
        <v>48</v>
      </c>
      <c r="M111" s="349"/>
      <c r="N111" s="349"/>
      <c r="O111" s="349"/>
      <c r="P111" s="349"/>
      <c r="Q111" s="349"/>
      <c r="R111" s="349"/>
      <c r="S111" s="349"/>
      <c r="T111" s="349"/>
      <c r="U111" s="349"/>
      <c r="V111" s="349"/>
      <c r="W111" s="349"/>
    </row>
    <row r="112" spans="2:23" ht="13.5" thickBot="1">
      <c r="B112" s="70"/>
      <c r="C112" s="70"/>
      <c r="D112" s="70"/>
      <c r="E112" s="70"/>
      <c r="F112" s="70"/>
      <c r="G112" s="70"/>
      <c r="H112" s="70"/>
      <c r="I112" s="277"/>
      <c r="J112" s="244"/>
      <c r="W112" s="272" t="s">
        <v>43</v>
      </c>
    </row>
    <row r="113" spans="2:23" ht="17.25" thickBot="1" thickTop="1">
      <c r="B113" s="70"/>
      <c r="C113" s="70"/>
      <c r="D113" s="70"/>
      <c r="E113" s="70"/>
      <c r="F113" s="70"/>
      <c r="G113" s="70"/>
      <c r="H113" s="70"/>
      <c r="I113" s="277"/>
      <c r="J113" s="244"/>
      <c r="L113" s="3"/>
      <c r="M113" s="350" t="s">
        <v>67</v>
      </c>
      <c r="N113" s="351"/>
      <c r="O113" s="351"/>
      <c r="P113" s="351"/>
      <c r="Q113" s="352"/>
      <c r="R113" s="353" t="s">
        <v>68</v>
      </c>
      <c r="S113" s="354"/>
      <c r="T113" s="354"/>
      <c r="U113" s="354"/>
      <c r="V113" s="355"/>
      <c r="W113" s="269" t="s">
        <v>4</v>
      </c>
    </row>
    <row r="114" spans="2:23" ht="13.5" thickTop="1">
      <c r="B114" s="70"/>
      <c r="C114" s="70"/>
      <c r="D114" s="70"/>
      <c r="E114" s="70"/>
      <c r="F114" s="70"/>
      <c r="G114" s="70"/>
      <c r="H114" s="70"/>
      <c r="I114" s="277"/>
      <c r="J114" s="244"/>
      <c r="L114" s="4" t="s">
        <v>5</v>
      </c>
      <c r="M114" s="5"/>
      <c r="N114" s="8"/>
      <c r="O114" s="9"/>
      <c r="P114" s="10"/>
      <c r="Q114" s="11"/>
      <c r="R114" s="5"/>
      <c r="S114" s="8"/>
      <c r="T114" s="9"/>
      <c r="U114" s="10"/>
      <c r="V114" s="11"/>
      <c r="W114" s="270" t="s">
        <v>6</v>
      </c>
    </row>
    <row r="115" spans="2:23" ht="13.5" thickBot="1">
      <c r="B115" s="70"/>
      <c r="C115" s="70"/>
      <c r="D115" s="70"/>
      <c r="E115" s="70"/>
      <c r="F115" s="70"/>
      <c r="G115" s="70"/>
      <c r="H115" s="70"/>
      <c r="I115" s="277"/>
      <c r="J115" s="244"/>
      <c r="L115" s="12"/>
      <c r="M115" s="15" t="s">
        <v>44</v>
      </c>
      <c r="N115" s="16" t="s">
        <v>45</v>
      </c>
      <c r="O115" s="17" t="s">
        <v>46</v>
      </c>
      <c r="P115" s="18" t="s">
        <v>13</v>
      </c>
      <c r="Q115" s="19" t="s">
        <v>9</v>
      </c>
      <c r="R115" s="15" t="s">
        <v>44</v>
      </c>
      <c r="S115" s="16" t="s">
        <v>45</v>
      </c>
      <c r="T115" s="17" t="s">
        <v>46</v>
      </c>
      <c r="U115" s="18" t="s">
        <v>13</v>
      </c>
      <c r="V115" s="19" t="s">
        <v>9</v>
      </c>
      <c r="W115" s="271"/>
    </row>
    <row r="116" spans="2:23" ht="4.5" customHeight="1" thickTop="1">
      <c r="B116" s="70"/>
      <c r="C116" s="70"/>
      <c r="D116" s="70"/>
      <c r="E116" s="70"/>
      <c r="F116" s="70"/>
      <c r="G116" s="70"/>
      <c r="H116" s="70"/>
      <c r="I116" s="277"/>
      <c r="J116" s="244"/>
      <c r="L116" s="4"/>
      <c r="M116" s="23"/>
      <c r="N116" s="24"/>
      <c r="O116" s="25"/>
      <c r="P116" s="26"/>
      <c r="Q116" s="27"/>
      <c r="R116" s="23"/>
      <c r="S116" s="24"/>
      <c r="T116" s="25"/>
      <c r="U116" s="26"/>
      <c r="V116" s="28"/>
      <c r="W116" s="230"/>
    </row>
    <row r="117" spans="2:23" ht="12.75">
      <c r="B117" s="70"/>
      <c r="C117" s="70"/>
      <c r="D117" s="70"/>
      <c r="E117" s="70"/>
      <c r="F117" s="70"/>
      <c r="G117" s="70"/>
      <c r="H117" s="70"/>
      <c r="I117" s="277"/>
      <c r="J117" s="244"/>
      <c r="L117" s="4" t="s">
        <v>14</v>
      </c>
      <c r="M117" s="29">
        <v>803</v>
      </c>
      <c r="N117" s="36">
        <v>1006</v>
      </c>
      <c r="O117" s="33">
        <f>SUM(M117:N117)</f>
        <v>1809</v>
      </c>
      <c r="P117" s="34">
        <v>0</v>
      </c>
      <c r="Q117" s="31">
        <f>O117+P117</f>
        <v>1809</v>
      </c>
      <c r="R117" s="29">
        <v>596</v>
      </c>
      <c r="S117" s="36">
        <v>1051</v>
      </c>
      <c r="T117" s="51">
        <f>SUM(R117:S117)</f>
        <v>1647</v>
      </c>
      <c r="U117" s="34">
        <v>0</v>
      </c>
      <c r="V117" s="31">
        <f>T117+U117</f>
        <v>1647</v>
      </c>
      <c r="W117" s="289">
        <f aca="true" t="shared" si="54" ref="W117:W129">IF(Q117=0,0,((V117/Q117)-1)*100)</f>
        <v>-8.955223880597018</v>
      </c>
    </row>
    <row r="118" spans="2:23" ht="12.75">
      <c r="B118" s="70"/>
      <c r="C118" s="70"/>
      <c r="D118" s="70"/>
      <c r="E118" s="70"/>
      <c r="F118" s="70"/>
      <c r="G118" s="70"/>
      <c r="H118" s="70"/>
      <c r="I118" s="277"/>
      <c r="J118" s="244"/>
      <c r="L118" s="4" t="s">
        <v>15</v>
      </c>
      <c r="M118" s="29">
        <v>581</v>
      </c>
      <c r="N118" s="36">
        <v>804</v>
      </c>
      <c r="O118" s="33">
        <f>SUM(M118:N118)</f>
        <v>1385</v>
      </c>
      <c r="P118" s="34">
        <v>0</v>
      </c>
      <c r="Q118" s="31">
        <f>O118+P118</f>
        <v>1385</v>
      </c>
      <c r="R118" s="29">
        <v>651</v>
      </c>
      <c r="S118" s="36">
        <v>964</v>
      </c>
      <c r="T118" s="51">
        <f>SUM(R118:S118)</f>
        <v>1615</v>
      </c>
      <c r="U118" s="34">
        <v>0</v>
      </c>
      <c r="V118" s="31">
        <f>T118+U118</f>
        <v>1615</v>
      </c>
      <c r="W118" s="289">
        <f t="shared" si="54"/>
        <v>16.60649819494584</v>
      </c>
    </row>
    <row r="119" spans="2:23" ht="13.5" thickBot="1">
      <c r="B119" s="70"/>
      <c r="C119" s="70"/>
      <c r="D119" s="70"/>
      <c r="E119" s="70"/>
      <c r="F119" s="70"/>
      <c r="G119" s="70"/>
      <c r="H119" s="70"/>
      <c r="I119" s="277"/>
      <c r="J119" s="244"/>
      <c r="L119" s="4" t="s">
        <v>16</v>
      </c>
      <c r="M119" s="29">
        <v>501</v>
      </c>
      <c r="N119" s="36">
        <v>741</v>
      </c>
      <c r="O119" s="33">
        <f>SUM(M119:N119)</f>
        <v>1242</v>
      </c>
      <c r="P119" s="34">
        <v>0</v>
      </c>
      <c r="Q119" s="31">
        <f>O119+P119</f>
        <v>1242</v>
      </c>
      <c r="R119" s="29">
        <v>684</v>
      </c>
      <c r="S119" s="36">
        <v>1154</v>
      </c>
      <c r="T119" s="51">
        <f>SUM(R119:S119)</f>
        <v>1838</v>
      </c>
      <c r="U119" s="34">
        <v>0</v>
      </c>
      <c r="V119" s="31">
        <f>T119+U119</f>
        <v>1838</v>
      </c>
      <c r="W119" s="289">
        <f t="shared" si="54"/>
        <v>47.98711755233494</v>
      </c>
    </row>
    <row r="120" spans="2:23" ht="14.25" thickBot="1" thickTop="1">
      <c r="B120" s="70"/>
      <c r="C120" s="70"/>
      <c r="D120" s="70"/>
      <c r="E120" s="70"/>
      <c r="F120" s="70"/>
      <c r="G120" s="70"/>
      <c r="H120" s="70"/>
      <c r="I120" s="277"/>
      <c r="J120" s="244"/>
      <c r="L120" s="39" t="s">
        <v>59</v>
      </c>
      <c r="M120" s="40">
        <f>M117+M118+M119</f>
        <v>1885</v>
      </c>
      <c r="N120" s="41">
        <f>N117+N118+N119</f>
        <v>2551</v>
      </c>
      <c r="O120" s="40">
        <f>O117+O118+O119</f>
        <v>4436</v>
      </c>
      <c r="P120" s="40">
        <f>P117+P118+P119</f>
        <v>0</v>
      </c>
      <c r="Q120" s="42">
        <f>+Q117+Q118+Q119</f>
        <v>4436</v>
      </c>
      <c r="R120" s="40">
        <f>R117+R118+R119</f>
        <v>1931</v>
      </c>
      <c r="S120" s="41">
        <f>S117+S118+S119</f>
        <v>3169</v>
      </c>
      <c r="T120" s="40">
        <f>T117+T118+T119</f>
        <v>5100</v>
      </c>
      <c r="U120" s="40">
        <f>U117+U118+U119</f>
        <v>0</v>
      </c>
      <c r="V120" s="42">
        <f>+V117+V118+V119</f>
        <v>5100</v>
      </c>
      <c r="W120" s="290">
        <f t="shared" si="54"/>
        <v>14.96844003606852</v>
      </c>
    </row>
    <row r="121" spans="2:23" ht="13.5" thickTop="1">
      <c r="B121" s="70"/>
      <c r="C121" s="70"/>
      <c r="D121" s="70"/>
      <c r="E121" s="70"/>
      <c r="F121" s="70"/>
      <c r="G121" s="70"/>
      <c r="H121" s="70"/>
      <c r="I121" s="277"/>
      <c r="J121" s="244"/>
      <c r="L121" s="4" t="s">
        <v>18</v>
      </c>
      <c r="M121" s="29">
        <v>507</v>
      </c>
      <c r="N121" s="36">
        <v>754</v>
      </c>
      <c r="O121" s="33">
        <f>SUM(M121:N121)</f>
        <v>1261</v>
      </c>
      <c r="P121" s="34">
        <v>0</v>
      </c>
      <c r="Q121" s="35">
        <f>+P121+O121</f>
        <v>1261</v>
      </c>
      <c r="R121" s="29">
        <v>656</v>
      </c>
      <c r="S121" s="36">
        <v>1085</v>
      </c>
      <c r="T121" s="33">
        <f>SUM(R121:S121)</f>
        <v>1741</v>
      </c>
      <c r="U121" s="34">
        <v>0</v>
      </c>
      <c r="V121" s="31">
        <f>T121+U121</f>
        <v>1741</v>
      </c>
      <c r="W121" s="289">
        <f t="shared" si="54"/>
        <v>38.065027755749405</v>
      </c>
    </row>
    <row r="122" spans="2:23" ht="12.75">
      <c r="B122" s="70"/>
      <c r="C122" s="70"/>
      <c r="D122" s="70"/>
      <c r="E122" s="70"/>
      <c r="F122" s="70"/>
      <c r="G122" s="70"/>
      <c r="H122" s="70"/>
      <c r="I122" s="277"/>
      <c r="J122" s="244"/>
      <c r="L122" s="4" t="s">
        <v>19</v>
      </c>
      <c r="M122" s="29">
        <v>516</v>
      </c>
      <c r="N122" s="36">
        <v>796</v>
      </c>
      <c r="O122" s="33">
        <f>SUM(M122:N122)</f>
        <v>1312</v>
      </c>
      <c r="P122" s="34">
        <v>0</v>
      </c>
      <c r="Q122" s="35">
        <f>+P122+O122</f>
        <v>1312</v>
      </c>
      <c r="R122" s="29">
        <v>629</v>
      </c>
      <c r="S122" s="36">
        <v>984</v>
      </c>
      <c r="T122" s="33">
        <f>SUM(R122:S122)</f>
        <v>1613</v>
      </c>
      <c r="U122" s="34">
        <v>0</v>
      </c>
      <c r="V122" s="31">
        <f>T122+U122</f>
        <v>1613</v>
      </c>
      <c r="W122" s="289">
        <f t="shared" si="54"/>
        <v>22.942073170731714</v>
      </c>
    </row>
    <row r="123" spans="2:26" ht="13.5" thickBot="1">
      <c r="B123" s="70"/>
      <c r="C123" s="70"/>
      <c r="D123" s="70"/>
      <c r="E123" s="70"/>
      <c r="F123" s="70"/>
      <c r="G123" s="70"/>
      <c r="H123" s="70"/>
      <c r="I123" s="277"/>
      <c r="J123" s="244"/>
      <c r="L123" s="4" t="s">
        <v>20</v>
      </c>
      <c r="M123" s="29">
        <v>596</v>
      </c>
      <c r="N123" s="36">
        <v>868</v>
      </c>
      <c r="O123" s="33">
        <f>SUM(M123:N123)</f>
        <v>1464</v>
      </c>
      <c r="P123" s="34">
        <v>0</v>
      </c>
      <c r="Q123" s="35">
        <f>+P123+O123</f>
        <v>1464</v>
      </c>
      <c r="R123" s="29">
        <v>696</v>
      </c>
      <c r="S123" s="36">
        <v>1083</v>
      </c>
      <c r="T123" s="33">
        <f>SUM(R123:S123)</f>
        <v>1779</v>
      </c>
      <c r="U123" s="34">
        <v>0</v>
      </c>
      <c r="V123" s="31">
        <f>T123+U123</f>
        <v>1779</v>
      </c>
      <c r="W123" s="289">
        <f>IF(Q123=0,0,((V123/Q123)-1)*100)</f>
        <v>21.51639344262295</v>
      </c>
      <c r="Y123" s="101"/>
      <c r="Z123" s="101"/>
    </row>
    <row r="124" spans="2:26" ht="14.25" thickBot="1" thickTop="1">
      <c r="B124" s="70"/>
      <c r="C124" s="70"/>
      <c r="D124" s="70"/>
      <c r="E124" s="70"/>
      <c r="F124" s="70"/>
      <c r="G124" s="70"/>
      <c r="H124" s="70"/>
      <c r="I124" s="277"/>
      <c r="J124" s="244"/>
      <c r="L124" s="44" t="s">
        <v>21</v>
      </c>
      <c r="M124" s="45">
        <f aca="true" t="shared" si="55" ref="M124:V124">M121+M122+M123</f>
        <v>1619</v>
      </c>
      <c r="N124" s="46">
        <f t="shared" si="55"/>
        <v>2418</v>
      </c>
      <c r="O124" s="49">
        <f t="shared" si="55"/>
        <v>4037</v>
      </c>
      <c r="P124" s="49">
        <f t="shared" si="55"/>
        <v>0</v>
      </c>
      <c r="Q124" s="49">
        <f t="shared" si="55"/>
        <v>4037</v>
      </c>
      <c r="R124" s="45">
        <f t="shared" si="55"/>
        <v>1981</v>
      </c>
      <c r="S124" s="46">
        <f t="shared" si="55"/>
        <v>3152</v>
      </c>
      <c r="T124" s="49">
        <f t="shared" si="55"/>
        <v>5133</v>
      </c>
      <c r="U124" s="49">
        <f t="shared" si="55"/>
        <v>0</v>
      </c>
      <c r="V124" s="47">
        <f t="shared" si="55"/>
        <v>5133</v>
      </c>
      <c r="W124" s="290">
        <f t="shared" si="54"/>
        <v>27.148872925439683</v>
      </c>
      <c r="Y124" s="101"/>
      <c r="Z124" s="101"/>
    </row>
    <row r="125" spans="2:23" ht="13.5" thickTop="1">
      <c r="B125" s="70"/>
      <c r="C125" s="70"/>
      <c r="D125" s="70"/>
      <c r="E125" s="70"/>
      <c r="F125" s="70"/>
      <c r="G125" s="70"/>
      <c r="H125" s="70"/>
      <c r="I125" s="277"/>
      <c r="J125" s="244"/>
      <c r="L125" s="4" t="s">
        <v>22</v>
      </c>
      <c r="M125" s="29">
        <v>564</v>
      </c>
      <c r="N125" s="36">
        <v>788</v>
      </c>
      <c r="O125" s="33">
        <f>SUM(M125:N125)</f>
        <v>1352</v>
      </c>
      <c r="P125" s="34">
        <v>0</v>
      </c>
      <c r="Q125" s="35">
        <f>+P125+O125</f>
        <v>1352</v>
      </c>
      <c r="R125" s="29">
        <v>681</v>
      </c>
      <c r="S125" s="36">
        <v>940</v>
      </c>
      <c r="T125" s="33">
        <f>SUM(R125:S125)</f>
        <v>1621</v>
      </c>
      <c r="U125" s="34">
        <v>0</v>
      </c>
      <c r="V125" s="31">
        <f>SUM(T125:U125)</f>
        <v>1621</v>
      </c>
      <c r="W125" s="289">
        <f t="shared" si="54"/>
        <v>19.896449704142015</v>
      </c>
    </row>
    <row r="126" spans="2:23" ht="12.75">
      <c r="B126" s="70"/>
      <c r="C126" s="70"/>
      <c r="D126" s="70"/>
      <c r="E126" s="70"/>
      <c r="F126" s="70"/>
      <c r="G126" s="70"/>
      <c r="H126" s="70"/>
      <c r="I126" s="277"/>
      <c r="J126" s="244"/>
      <c r="L126" s="4" t="s">
        <v>23</v>
      </c>
      <c r="M126" s="29">
        <v>559</v>
      </c>
      <c r="N126" s="36">
        <v>808</v>
      </c>
      <c r="O126" s="33">
        <f>SUM(M126:N126)</f>
        <v>1367</v>
      </c>
      <c r="P126" s="34">
        <v>0</v>
      </c>
      <c r="Q126" s="35">
        <f>+P126+O126</f>
        <v>1367</v>
      </c>
      <c r="R126" s="29">
        <v>610</v>
      </c>
      <c r="S126" s="36">
        <v>899</v>
      </c>
      <c r="T126" s="33">
        <f>SUM(R126:S126)</f>
        <v>1509</v>
      </c>
      <c r="U126" s="34">
        <v>0</v>
      </c>
      <c r="V126" s="31">
        <f>SUM(T126:U126)</f>
        <v>1509</v>
      </c>
      <c r="W126" s="289">
        <f>IF(Q126=0,0,((V126/Q126)-1)*100)</f>
        <v>10.387710314557431</v>
      </c>
    </row>
    <row r="127" spans="2:23" ht="13.5" thickBot="1">
      <c r="B127" s="70"/>
      <c r="C127" s="70"/>
      <c r="D127" s="70"/>
      <c r="E127" s="70"/>
      <c r="F127" s="70"/>
      <c r="G127" s="70"/>
      <c r="H127" s="70"/>
      <c r="I127" s="277"/>
      <c r="J127" s="244"/>
      <c r="L127" s="4" t="s">
        <v>24</v>
      </c>
      <c r="M127" s="29">
        <v>496</v>
      </c>
      <c r="N127" s="36">
        <v>819</v>
      </c>
      <c r="O127" s="51">
        <f>SUM(M127:N127)</f>
        <v>1315</v>
      </c>
      <c r="P127" s="52">
        <v>0</v>
      </c>
      <c r="Q127" s="35">
        <f>+P127+O127</f>
        <v>1315</v>
      </c>
      <c r="R127" s="29">
        <v>552</v>
      </c>
      <c r="S127" s="36">
        <v>979</v>
      </c>
      <c r="T127" s="51">
        <f>SUM(R127:S127)</f>
        <v>1531</v>
      </c>
      <c r="U127" s="52">
        <v>0</v>
      </c>
      <c r="V127" s="31">
        <f>SUM(T127:U127)</f>
        <v>1531</v>
      </c>
      <c r="W127" s="289">
        <f>IF(Q127=0,0,((V127/Q127)-1)*100)</f>
        <v>16.425855513307972</v>
      </c>
    </row>
    <row r="128" spans="2:23" ht="14.25" thickBot="1" thickTop="1">
      <c r="B128" s="70"/>
      <c r="C128" s="70"/>
      <c r="D128" s="70"/>
      <c r="E128" s="70"/>
      <c r="F128" s="70"/>
      <c r="G128" s="70"/>
      <c r="H128" s="70"/>
      <c r="I128" s="277"/>
      <c r="J128" s="244"/>
      <c r="L128" s="44" t="s">
        <v>25</v>
      </c>
      <c r="M128" s="45">
        <f aca="true" t="shared" si="56" ref="M128:V128">+M125+M126+M127</f>
        <v>1619</v>
      </c>
      <c r="N128" s="45">
        <f t="shared" si="56"/>
        <v>2415</v>
      </c>
      <c r="O128" s="47">
        <f t="shared" si="56"/>
        <v>4034</v>
      </c>
      <c r="P128" s="47">
        <f t="shared" si="56"/>
        <v>0</v>
      </c>
      <c r="Q128" s="47">
        <f t="shared" si="56"/>
        <v>4034</v>
      </c>
      <c r="R128" s="45">
        <f t="shared" si="56"/>
        <v>1843</v>
      </c>
      <c r="S128" s="45">
        <f t="shared" si="56"/>
        <v>2818</v>
      </c>
      <c r="T128" s="47">
        <f t="shared" si="56"/>
        <v>4661</v>
      </c>
      <c r="U128" s="47">
        <f t="shared" si="56"/>
        <v>0</v>
      </c>
      <c r="V128" s="47">
        <f t="shared" si="56"/>
        <v>4661</v>
      </c>
      <c r="W128" s="295">
        <f>IF(Q128=0,0,((V128/Q128)-1)*100)</f>
        <v>15.542885473475465</v>
      </c>
    </row>
    <row r="129" spans="2:23" ht="14.25" thickBot="1" thickTop="1">
      <c r="B129" s="70"/>
      <c r="C129" s="70"/>
      <c r="D129" s="70"/>
      <c r="E129" s="70"/>
      <c r="F129" s="70"/>
      <c r="G129" s="70"/>
      <c r="H129" s="70"/>
      <c r="I129" s="277"/>
      <c r="J129" s="244"/>
      <c r="L129" s="4" t="s">
        <v>27</v>
      </c>
      <c r="M129" s="29">
        <v>534</v>
      </c>
      <c r="N129" s="36">
        <v>984</v>
      </c>
      <c r="O129" s="51">
        <f>SUM(M129:N129)</f>
        <v>1518</v>
      </c>
      <c r="P129" s="59">
        <v>0</v>
      </c>
      <c r="Q129" s="35">
        <f>+P129+O129</f>
        <v>1518</v>
      </c>
      <c r="R129" s="29">
        <v>679</v>
      </c>
      <c r="S129" s="36">
        <v>1075</v>
      </c>
      <c r="T129" s="51">
        <f>SUM(R129:S129)</f>
        <v>1754</v>
      </c>
      <c r="U129" s="59">
        <v>0</v>
      </c>
      <c r="V129" s="31">
        <f>T129+U129</f>
        <v>1754</v>
      </c>
      <c r="W129" s="289">
        <f t="shared" si="54"/>
        <v>15.546772068511206</v>
      </c>
    </row>
    <row r="130" spans="1:26" ht="14.25" thickBot="1" thickTop="1">
      <c r="A130" s="244"/>
      <c r="B130" s="262"/>
      <c r="C130" s="263"/>
      <c r="D130" s="263"/>
      <c r="E130" s="263"/>
      <c r="F130" s="263"/>
      <c r="G130" s="263"/>
      <c r="H130" s="263"/>
      <c r="I130" s="311"/>
      <c r="J130" s="244"/>
      <c r="L130" s="39" t="s">
        <v>69</v>
      </c>
      <c r="M130" s="42">
        <f aca="true" t="shared" si="57" ref="M130:V130">+M124+M128+M129</f>
        <v>3772</v>
      </c>
      <c r="N130" s="123">
        <f t="shared" si="57"/>
        <v>5817</v>
      </c>
      <c r="O130" s="40">
        <f t="shared" si="57"/>
        <v>9589</v>
      </c>
      <c r="P130" s="40">
        <f t="shared" si="57"/>
        <v>0</v>
      </c>
      <c r="Q130" s="40">
        <f t="shared" si="57"/>
        <v>9589</v>
      </c>
      <c r="R130" s="42">
        <f t="shared" si="57"/>
        <v>4503</v>
      </c>
      <c r="S130" s="123">
        <f t="shared" si="57"/>
        <v>7045</v>
      </c>
      <c r="T130" s="40">
        <f t="shared" si="57"/>
        <v>11548</v>
      </c>
      <c r="U130" s="40">
        <f t="shared" si="57"/>
        <v>0</v>
      </c>
      <c r="V130" s="40">
        <f t="shared" si="57"/>
        <v>11548</v>
      </c>
      <c r="W130" s="290">
        <f>IF(Q130=0,0,((V130/Q130)-1)*100)</f>
        <v>20.429658984252796</v>
      </c>
      <c r="Y130" s="101"/>
      <c r="Z130" s="101"/>
    </row>
    <row r="131" spans="1:26" ht="14.25" thickBot="1" thickTop="1">
      <c r="A131" s="70"/>
      <c r="B131" s="262"/>
      <c r="C131" s="263"/>
      <c r="D131" s="263"/>
      <c r="E131" s="263"/>
      <c r="F131" s="263"/>
      <c r="G131" s="263"/>
      <c r="H131" s="263"/>
      <c r="I131" s="311"/>
      <c r="J131" s="70"/>
      <c r="L131" s="39" t="s">
        <v>70</v>
      </c>
      <c r="M131" s="42">
        <f aca="true" t="shared" si="58" ref="M131:V131">+M120+M124+M128+M129</f>
        <v>5657</v>
      </c>
      <c r="N131" s="123">
        <f t="shared" si="58"/>
        <v>8368</v>
      </c>
      <c r="O131" s="40">
        <f t="shared" si="58"/>
        <v>14025</v>
      </c>
      <c r="P131" s="40">
        <f t="shared" si="58"/>
        <v>0</v>
      </c>
      <c r="Q131" s="40">
        <f t="shared" si="58"/>
        <v>14025</v>
      </c>
      <c r="R131" s="42">
        <f t="shared" si="58"/>
        <v>6434</v>
      </c>
      <c r="S131" s="123">
        <f t="shared" si="58"/>
        <v>10214</v>
      </c>
      <c r="T131" s="40">
        <f t="shared" si="58"/>
        <v>16648</v>
      </c>
      <c r="U131" s="40">
        <f t="shared" si="58"/>
        <v>0</v>
      </c>
      <c r="V131" s="40">
        <f t="shared" si="58"/>
        <v>16648</v>
      </c>
      <c r="W131" s="290">
        <f>IF(Q131=0,0,((V131/Q131)-1)*100)</f>
        <v>18.702317290552585</v>
      </c>
      <c r="Y131" s="101"/>
      <c r="Z131" s="101"/>
    </row>
    <row r="132" spans="2:23" ht="13.5" thickTop="1">
      <c r="B132" s="70"/>
      <c r="C132" s="70"/>
      <c r="D132" s="70"/>
      <c r="E132" s="70"/>
      <c r="F132" s="70"/>
      <c r="G132" s="70"/>
      <c r="H132" s="70"/>
      <c r="I132" s="277"/>
      <c r="J132" s="244"/>
      <c r="L132" s="4" t="s">
        <v>28</v>
      </c>
      <c r="M132" s="29">
        <v>602</v>
      </c>
      <c r="N132" s="36">
        <v>928</v>
      </c>
      <c r="O132" s="51">
        <f>SUM(M132:N132)</f>
        <v>1530</v>
      </c>
      <c r="P132" s="34">
        <v>0</v>
      </c>
      <c r="Q132" s="35">
        <f>+P132+O132</f>
        <v>1530</v>
      </c>
      <c r="R132" s="29"/>
      <c r="S132" s="36"/>
      <c r="T132" s="33"/>
      <c r="U132" s="34"/>
      <c r="V132" s="31"/>
      <c r="W132" s="289"/>
    </row>
    <row r="133" spans="2:23" ht="13.5" thickBot="1">
      <c r="B133" s="70"/>
      <c r="C133" s="70"/>
      <c r="D133" s="70"/>
      <c r="E133" s="70"/>
      <c r="F133" s="70"/>
      <c r="G133" s="70"/>
      <c r="H133" s="70"/>
      <c r="I133" s="277"/>
      <c r="J133" s="244"/>
      <c r="L133" s="4" t="s">
        <v>29</v>
      </c>
      <c r="M133" s="29">
        <v>576</v>
      </c>
      <c r="N133" s="36">
        <v>1006</v>
      </c>
      <c r="O133" s="51">
        <f>SUM(M133:N133)</f>
        <v>1582</v>
      </c>
      <c r="P133" s="52">
        <v>0</v>
      </c>
      <c r="Q133" s="35">
        <f>+P133+O133</f>
        <v>1582</v>
      </c>
      <c r="R133" s="29"/>
      <c r="S133" s="36"/>
      <c r="T133" s="33"/>
      <c r="U133" s="52"/>
      <c r="V133" s="31"/>
      <c r="W133" s="289"/>
    </row>
    <row r="134" spans="2:23" ht="14.25" thickBot="1" thickTop="1">
      <c r="B134" s="70"/>
      <c r="C134" s="70"/>
      <c r="D134" s="70"/>
      <c r="E134" s="70"/>
      <c r="F134" s="70"/>
      <c r="G134" s="70"/>
      <c r="H134" s="70"/>
      <c r="I134" s="277"/>
      <c r="J134" s="244"/>
      <c r="L134" s="39" t="s">
        <v>30</v>
      </c>
      <c r="M134" s="40">
        <f>+M129+M132+M133</f>
        <v>1712</v>
      </c>
      <c r="N134" s="41">
        <f>+N129+N132+N133</f>
        <v>2918</v>
      </c>
      <c r="O134" s="40">
        <f>+O129+O132+O133</f>
        <v>4630</v>
      </c>
      <c r="P134" s="40">
        <f>+P129+P132+P133</f>
        <v>0</v>
      </c>
      <c r="Q134" s="40">
        <f>+Q129+Q132+Q133</f>
        <v>4630</v>
      </c>
      <c r="R134" s="40"/>
      <c r="S134" s="41"/>
      <c r="T134" s="40"/>
      <c r="U134" s="40"/>
      <c r="V134" s="43"/>
      <c r="W134" s="291"/>
    </row>
    <row r="135" spans="2:23" ht="14.25" thickBot="1" thickTop="1">
      <c r="B135" s="70"/>
      <c r="C135" s="70"/>
      <c r="D135" s="70"/>
      <c r="E135" s="70"/>
      <c r="F135" s="70"/>
      <c r="G135" s="70"/>
      <c r="H135" s="70"/>
      <c r="I135" s="277"/>
      <c r="J135" s="244"/>
      <c r="L135" s="39" t="s">
        <v>9</v>
      </c>
      <c r="M135" s="42">
        <f>+M124+M128+M134+M120</f>
        <v>6835</v>
      </c>
      <c r="N135" s="123">
        <f>+N124+N128+N134+N120</f>
        <v>10302</v>
      </c>
      <c r="O135" s="40">
        <f>+O124+O128+O134+O120</f>
        <v>17137</v>
      </c>
      <c r="P135" s="40">
        <f>+P124+P128+P134+P120</f>
        <v>0</v>
      </c>
      <c r="Q135" s="40">
        <f>+Q124+Q128+Q134+Q120</f>
        <v>17137</v>
      </c>
      <c r="R135" s="42"/>
      <c r="S135" s="123"/>
      <c r="T135" s="40"/>
      <c r="U135" s="40"/>
      <c r="V135" s="40"/>
      <c r="W135" s="290"/>
    </row>
    <row r="136" spans="2:23" ht="13.5" thickTop="1">
      <c r="B136" s="70"/>
      <c r="C136" s="70"/>
      <c r="D136" s="70"/>
      <c r="E136" s="70"/>
      <c r="F136" s="70"/>
      <c r="G136" s="70"/>
      <c r="H136" s="70"/>
      <c r="I136" s="277"/>
      <c r="J136" s="244"/>
      <c r="L136" s="63" t="s">
        <v>65</v>
      </c>
      <c r="W136" s="273"/>
    </row>
    <row r="137" spans="2:23" ht="12.75">
      <c r="B137" s="70"/>
      <c r="C137" s="70"/>
      <c r="D137" s="70"/>
      <c r="E137" s="70"/>
      <c r="F137" s="70"/>
      <c r="G137" s="70"/>
      <c r="H137" s="70"/>
      <c r="I137" s="277"/>
      <c r="J137" s="244"/>
      <c r="L137" s="348" t="s">
        <v>49</v>
      </c>
      <c r="M137" s="348"/>
      <c r="N137" s="348"/>
      <c r="O137" s="348"/>
      <c r="P137" s="348"/>
      <c r="Q137" s="348"/>
      <c r="R137" s="348"/>
      <c r="S137" s="348"/>
      <c r="T137" s="348"/>
      <c r="U137" s="348"/>
      <c r="V137" s="348"/>
      <c r="W137" s="348"/>
    </row>
    <row r="138" spans="2:23" ht="15.75">
      <c r="B138" s="70"/>
      <c r="C138" s="70"/>
      <c r="D138" s="70"/>
      <c r="E138" s="70"/>
      <c r="F138" s="70"/>
      <c r="G138" s="70"/>
      <c r="H138" s="70"/>
      <c r="I138" s="277"/>
      <c r="J138" s="244"/>
      <c r="L138" s="349" t="s">
        <v>61</v>
      </c>
      <c r="M138" s="349"/>
      <c r="N138" s="349"/>
      <c r="O138" s="349"/>
      <c r="P138" s="349"/>
      <c r="Q138" s="349"/>
      <c r="R138" s="349"/>
      <c r="S138" s="349"/>
      <c r="T138" s="349"/>
      <c r="U138" s="349"/>
      <c r="V138" s="349"/>
      <c r="W138" s="349"/>
    </row>
    <row r="139" spans="2:23" ht="13.5" thickBot="1">
      <c r="B139" s="70"/>
      <c r="C139" s="70"/>
      <c r="D139" s="70"/>
      <c r="E139" s="70"/>
      <c r="F139" s="70"/>
      <c r="G139" s="70"/>
      <c r="H139" s="70"/>
      <c r="I139" s="277"/>
      <c r="J139" s="244"/>
      <c r="W139" s="272" t="s">
        <v>43</v>
      </c>
    </row>
    <row r="140" spans="2:23" ht="17.25" thickBot="1" thickTop="1">
      <c r="B140" s="70"/>
      <c r="C140" s="70"/>
      <c r="D140" s="70"/>
      <c r="E140" s="70"/>
      <c r="F140" s="70"/>
      <c r="G140" s="70"/>
      <c r="H140" s="70"/>
      <c r="I140" s="277"/>
      <c r="J140" s="244"/>
      <c r="L140" s="3"/>
      <c r="M140" s="350" t="s">
        <v>67</v>
      </c>
      <c r="N140" s="351"/>
      <c r="O140" s="351"/>
      <c r="P140" s="351"/>
      <c r="Q140" s="352"/>
      <c r="R140" s="353" t="s">
        <v>68</v>
      </c>
      <c r="S140" s="354"/>
      <c r="T140" s="354"/>
      <c r="U140" s="354"/>
      <c r="V140" s="355"/>
      <c r="W140" s="269" t="s">
        <v>4</v>
      </c>
    </row>
    <row r="141" spans="2:23" ht="13.5" thickTop="1">
      <c r="B141" s="70"/>
      <c r="C141" s="70"/>
      <c r="D141" s="70"/>
      <c r="E141" s="70"/>
      <c r="F141" s="70"/>
      <c r="G141" s="70"/>
      <c r="H141" s="70"/>
      <c r="I141" s="277"/>
      <c r="J141" s="244"/>
      <c r="L141" s="4" t="s">
        <v>5</v>
      </c>
      <c r="M141" s="5"/>
      <c r="N141" s="8"/>
      <c r="O141" s="9"/>
      <c r="P141" s="10"/>
      <c r="Q141" s="11"/>
      <c r="R141" s="5"/>
      <c r="S141" s="8"/>
      <c r="T141" s="9"/>
      <c r="U141" s="10"/>
      <c r="V141" s="11"/>
      <c r="W141" s="270" t="s">
        <v>6</v>
      </c>
    </row>
    <row r="142" spans="2:23" ht="13.5" thickBot="1">
      <c r="B142" s="70"/>
      <c r="C142" s="70"/>
      <c r="D142" s="70"/>
      <c r="E142" s="70"/>
      <c r="F142" s="70"/>
      <c r="G142" s="70"/>
      <c r="H142" s="70"/>
      <c r="I142" s="277"/>
      <c r="J142" s="244"/>
      <c r="L142" s="12"/>
      <c r="M142" s="15" t="s">
        <v>44</v>
      </c>
      <c r="N142" s="16" t="s">
        <v>45</v>
      </c>
      <c r="O142" s="17" t="s">
        <v>46</v>
      </c>
      <c r="P142" s="18" t="s">
        <v>13</v>
      </c>
      <c r="Q142" s="19" t="s">
        <v>9</v>
      </c>
      <c r="R142" s="15" t="s">
        <v>44</v>
      </c>
      <c r="S142" s="16" t="s">
        <v>45</v>
      </c>
      <c r="T142" s="17" t="s">
        <v>46</v>
      </c>
      <c r="U142" s="18" t="s">
        <v>13</v>
      </c>
      <c r="V142" s="19" t="s">
        <v>9</v>
      </c>
      <c r="W142" s="271"/>
    </row>
    <row r="143" spans="2:23" ht="4.5" customHeight="1" thickBot="1" thickTop="1">
      <c r="B143" s="70"/>
      <c r="C143" s="70"/>
      <c r="D143" s="70"/>
      <c r="E143" s="70"/>
      <c r="F143" s="70"/>
      <c r="G143" s="70"/>
      <c r="H143" s="70"/>
      <c r="I143" s="277"/>
      <c r="J143" s="244"/>
      <c r="L143" s="4"/>
      <c r="M143" s="23"/>
      <c r="N143" s="24"/>
      <c r="O143" s="25"/>
      <c r="P143" s="26"/>
      <c r="Q143" s="27"/>
      <c r="R143" s="23"/>
      <c r="S143" s="24"/>
      <c r="T143" s="25"/>
      <c r="U143" s="26"/>
      <c r="V143" s="28"/>
      <c r="W143" s="230"/>
    </row>
    <row r="144" spans="2:23" ht="13.5" thickTop="1">
      <c r="B144" s="70"/>
      <c r="C144" s="70"/>
      <c r="D144" s="70"/>
      <c r="E144" s="70"/>
      <c r="F144" s="70"/>
      <c r="G144" s="70"/>
      <c r="H144" s="70"/>
      <c r="I144" s="277"/>
      <c r="J144" s="244"/>
      <c r="L144" s="4" t="s">
        <v>14</v>
      </c>
      <c r="M144" s="29">
        <f aca="true" t="shared" si="59" ref="M144:N146">+M90+M117</f>
        <v>806</v>
      </c>
      <c r="N144" s="36">
        <f t="shared" si="59"/>
        <v>1022</v>
      </c>
      <c r="O144" s="33">
        <f>M144+N144</f>
        <v>1828</v>
      </c>
      <c r="P144" s="34">
        <f>+P90+P117</f>
        <v>4</v>
      </c>
      <c r="Q144" s="31">
        <f>O144+P144</f>
        <v>1832</v>
      </c>
      <c r="R144" s="130">
        <f aca="true" t="shared" si="60" ref="R144:S146">+R117+R90</f>
        <v>599</v>
      </c>
      <c r="S144" s="131">
        <f t="shared" si="60"/>
        <v>1054</v>
      </c>
      <c r="T144" s="33">
        <f>R144+S144</f>
        <v>1653</v>
      </c>
      <c r="U144" s="29">
        <f>+U117+U90</f>
        <v>0</v>
      </c>
      <c r="V144" s="33">
        <f>T144+U144</f>
        <v>1653</v>
      </c>
      <c r="W144" s="289">
        <f aca="true" t="shared" si="61" ref="W144:W156">IF(Q144=0,0,((V144/Q144)-1)*100)</f>
        <v>-9.7707423580786</v>
      </c>
    </row>
    <row r="145" spans="2:23" ht="12.75">
      <c r="B145" s="70"/>
      <c r="C145" s="70"/>
      <c r="D145" s="70"/>
      <c r="E145" s="70"/>
      <c r="F145" s="70"/>
      <c r="G145" s="70"/>
      <c r="H145" s="70"/>
      <c r="I145" s="277"/>
      <c r="J145" s="244"/>
      <c r="L145" s="4" t="s">
        <v>15</v>
      </c>
      <c r="M145" s="29">
        <f t="shared" si="59"/>
        <v>619</v>
      </c>
      <c r="N145" s="36">
        <f t="shared" si="59"/>
        <v>853</v>
      </c>
      <c r="O145" s="33">
        <f>M145+N145</f>
        <v>1472</v>
      </c>
      <c r="P145" s="34">
        <f>+P91+P118</f>
        <v>7</v>
      </c>
      <c r="Q145" s="35">
        <f>O145+P145</f>
        <v>1479</v>
      </c>
      <c r="R145" s="130">
        <f t="shared" si="60"/>
        <v>659</v>
      </c>
      <c r="S145" s="30">
        <f t="shared" si="60"/>
        <v>965</v>
      </c>
      <c r="T145" s="33">
        <f>R145+S145</f>
        <v>1624</v>
      </c>
      <c r="U145" s="29">
        <f>+U118+U91</f>
        <v>0</v>
      </c>
      <c r="V145" s="33">
        <f>T145+U145</f>
        <v>1624</v>
      </c>
      <c r="W145" s="289">
        <f t="shared" si="61"/>
        <v>9.80392156862746</v>
      </c>
    </row>
    <row r="146" spans="2:23" ht="13.5" thickBot="1">
      <c r="B146" s="70"/>
      <c r="C146" s="70"/>
      <c r="D146" s="70"/>
      <c r="E146" s="70"/>
      <c r="F146" s="70"/>
      <c r="G146" s="70"/>
      <c r="H146" s="70"/>
      <c r="I146" s="277"/>
      <c r="J146" s="244"/>
      <c r="L146" s="4" t="s">
        <v>16</v>
      </c>
      <c r="M146" s="29">
        <f t="shared" si="59"/>
        <v>551</v>
      </c>
      <c r="N146" s="36">
        <f t="shared" si="59"/>
        <v>844</v>
      </c>
      <c r="O146" s="33">
        <f>+O92+O119</f>
        <v>1395</v>
      </c>
      <c r="P146" s="34">
        <f>+P92+P119</f>
        <v>0</v>
      </c>
      <c r="Q146" s="35">
        <f>+Q92+Q119</f>
        <v>1395</v>
      </c>
      <c r="R146" s="130">
        <f t="shared" si="60"/>
        <v>687</v>
      </c>
      <c r="S146" s="38">
        <f t="shared" si="60"/>
        <v>1155</v>
      </c>
      <c r="T146" s="33">
        <f>R146+S146</f>
        <v>1842</v>
      </c>
      <c r="U146" s="29">
        <f>+U119+U92</f>
        <v>0</v>
      </c>
      <c r="V146" s="33">
        <f>T146+U146</f>
        <v>1842</v>
      </c>
      <c r="W146" s="289">
        <f t="shared" si="61"/>
        <v>32.04301075268816</v>
      </c>
    </row>
    <row r="147" spans="2:23" ht="14.25" thickBot="1" thickTop="1">
      <c r="B147" s="70"/>
      <c r="C147" s="70"/>
      <c r="D147" s="70"/>
      <c r="E147" s="70"/>
      <c r="F147" s="70"/>
      <c r="G147" s="70"/>
      <c r="H147" s="70"/>
      <c r="I147" s="277"/>
      <c r="J147" s="244"/>
      <c r="L147" s="39" t="s">
        <v>59</v>
      </c>
      <c r="M147" s="40">
        <f>M146+M144+M145</f>
        <v>1976</v>
      </c>
      <c r="N147" s="41">
        <f>N146+N144+N145</f>
        <v>2719</v>
      </c>
      <c r="O147" s="40">
        <f>O146+O144+O145</f>
        <v>4695</v>
      </c>
      <c r="P147" s="40">
        <f>P146+P144+P145</f>
        <v>11</v>
      </c>
      <c r="Q147" s="42">
        <f>Q146+Q144+Q145</f>
        <v>4706</v>
      </c>
      <c r="R147" s="40">
        <f>+R144+R145+R146</f>
        <v>1945</v>
      </c>
      <c r="S147" s="41">
        <f>+S144+S145+S146</f>
        <v>3174</v>
      </c>
      <c r="T147" s="40">
        <f>+T144+T145+T146</f>
        <v>5119</v>
      </c>
      <c r="U147" s="40">
        <f>+U144+U145+U146</f>
        <v>0</v>
      </c>
      <c r="V147" s="43">
        <f>+V145+V144+V146</f>
        <v>5119</v>
      </c>
      <c r="W147" s="295">
        <f t="shared" si="61"/>
        <v>8.776030599235018</v>
      </c>
    </row>
    <row r="148" spans="2:23" ht="13.5" thickTop="1">
      <c r="B148" s="70"/>
      <c r="C148" s="70"/>
      <c r="D148" s="70"/>
      <c r="E148" s="70"/>
      <c r="F148" s="70"/>
      <c r="G148" s="70"/>
      <c r="H148" s="70"/>
      <c r="I148" s="277"/>
      <c r="J148" s="244"/>
      <c r="L148" s="4" t="s">
        <v>18</v>
      </c>
      <c r="M148" s="29">
        <f aca="true" t="shared" si="62" ref="M148:N150">+M94+M121</f>
        <v>511</v>
      </c>
      <c r="N148" s="36">
        <f t="shared" si="62"/>
        <v>761</v>
      </c>
      <c r="O148" s="33">
        <f>M148+N148</f>
        <v>1272</v>
      </c>
      <c r="P148" s="34">
        <f>+P94+P121</f>
        <v>0</v>
      </c>
      <c r="Q148" s="35">
        <f>O148+P148</f>
        <v>1272</v>
      </c>
      <c r="R148" s="29">
        <f>+R94+R121</f>
        <v>657</v>
      </c>
      <c r="S148" s="36">
        <f>+S94+S121</f>
        <v>1089</v>
      </c>
      <c r="T148" s="33">
        <f>+T94+T121</f>
        <v>1746</v>
      </c>
      <c r="U148" s="34">
        <f>+U94+U121</f>
        <v>0</v>
      </c>
      <c r="V148" s="31">
        <f>+V94+V121</f>
        <v>1746</v>
      </c>
      <c r="W148" s="289">
        <f t="shared" si="61"/>
        <v>37.26415094339623</v>
      </c>
    </row>
    <row r="149" spans="2:23" ht="12.75">
      <c r="B149" s="70"/>
      <c r="C149" s="70"/>
      <c r="D149" s="70"/>
      <c r="E149" s="70"/>
      <c r="F149" s="70"/>
      <c r="G149" s="70"/>
      <c r="H149" s="70"/>
      <c r="I149" s="277"/>
      <c r="J149" s="244"/>
      <c r="L149" s="4" t="s">
        <v>19</v>
      </c>
      <c r="M149" s="29">
        <f t="shared" si="62"/>
        <v>517</v>
      </c>
      <c r="N149" s="36">
        <f t="shared" si="62"/>
        <v>804</v>
      </c>
      <c r="O149" s="33">
        <f>M149+N149</f>
        <v>1321</v>
      </c>
      <c r="P149" s="34">
        <f>+P95+P122</f>
        <v>0</v>
      </c>
      <c r="Q149" s="35">
        <f>O149+P149</f>
        <v>1321</v>
      </c>
      <c r="R149" s="29">
        <f>+R95+R122</f>
        <v>632</v>
      </c>
      <c r="S149" s="36">
        <f>+S95+S122</f>
        <v>993</v>
      </c>
      <c r="T149" s="33">
        <f>R149+S149</f>
        <v>1625</v>
      </c>
      <c r="U149" s="34">
        <f>+U95+U122</f>
        <v>0</v>
      </c>
      <c r="V149" s="31">
        <f>T149+U149</f>
        <v>1625</v>
      </c>
      <c r="W149" s="289">
        <f t="shared" si="61"/>
        <v>23.012869038607107</v>
      </c>
    </row>
    <row r="150" spans="2:23" ht="13.5" thickBot="1">
      <c r="B150" s="70"/>
      <c r="C150" s="70"/>
      <c r="D150" s="70"/>
      <c r="E150" s="70"/>
      <c r="F150" s="70"/>
      <c r="G150" s="70"/>
      <c r="H150" s="70"/>
      <c r="I150" s="277"/>
      <c r="J150" s="244"/>
      <c r="L150" s="4" t="s">
        <v>20</v>
      </c>
      <c r="M150" s="29">
        <f t="shared" si="62"/>
        <v>599</v>
      </c>
      <c r="N150" s="36">
        <f t="shared" si="62"/>
        <v>878</v>
      </c>
      <c r="O150" s="33">
        <f>+O96+O123</f>
        <v>1477</v>
      </c>
      <c r="P150" s="34">
        <f>+P96+P123</f>
        <v>0</v>
      </c>
      <c r="Q150" s="35">
        <f>+Q96+Q123</f>
        <v>1477</v>
      </c>
      <c r="R150" s="29">
        <f>+R96+R123</f>
        <v>700</v>
      </c>
      <c r="S150" s="36">
        <f>+S96+S123</f>
        <v>1087</v>
      </c>
      <c r="T150" s="61">
        <f>+T96+T123</f>
        <v>1787</v>
      </c>
      <c r="U150" s="34">
        <f>+U96+U123</f>
        <v>0</v>
      </c>
      <c r="V150" s="31">
        <f>+V96+V123</f>
        <v>1787</v>
      </c>
      <c r="W150" s="289">
        <f>IF(Q150=0,0,((V150/Q150)-1)*100)</f>
        <v>20.988490182802977</v>
      </c>
    </row>
    <row r="151" spans="2:26" ht="14.25" thickBot="1" thickTop="1">
      <c r="B151" s="70"/>
      <c r="C151" s="70"/>
      <c r="D151" s="70"/>
      <c r="E151" s="70"/>
      <c r="F151" s="70"/>
      <c r="G151" s="70"/>
      <c r="H151" s="70"/>
      <c r="I151" s="277"/>
      <c r="J151" s="244"/>
      <c r="L151" s="44" t="s">
        <v>21</v>
      </c>
      <c r="M151" s="45">
        <f aca="true" t="shared" si="63" ref="M151:V151">M148+M149+M150</f>
        <v>1627</v>
      </c>
      <c r="N151" s="46">
        <f t="shared" si="63"/>
        <v>2443</v>
      </c>
      <c r="O151" s="49">
        <f t="shared" si="63"/>
        <v>4070</v>
      </c>
      <c r="P151" s="49">
        <f t="shared" si="63"/>
        <v>0</v>
      </c>
      <c r="Q151" s="49">
        <f t="shared" si="63"/>
        <v>4070</v>
      </c>
      <c r="R151" s="45">
        <f t="shared" si="63"/>
        <v>1989</v>
      </c>
      <c r="S151" s="46">
        <f t="shared" si="63"/>
        <v>3169</v>
      </c>
      <c r="T151" s="132">
        <f t="shared" si="63"/>
        <v>5158</v>
      </c>
      <c r="U151" s="49">
        <f t="shared" si="63"/>
        <v>0</v>
      </c>
      <c r="V151" s="49">
        <f t="shared" si="63"/>
        <v>5158</v>
      </c>
      <c r="W151" s="290">
        <f t="shared" si="61"/>
        <v>26.732186732186737</v>
      </c>
      <c r="Y151" s="101"/>
      <c r="Z151" s="101"/>
    </row>
    <row r="152" spans="2:23" ht="13.5" thickTop="1">
      <c r="B152" s="70"/>
      <c r="C152" s="70"/>
      <c r="D152" s="70"/>
      <c r="E152" s="70"/>
      <c r="F152" s="70"/>
      <c r="G152" s="70"/>
      <c r="H152" s="70"/>
      <c r="I152" s="277"/>
      <c r="J152" s="244"/>
      <c r="L152" s="4" t="s">
        <v>22</v>
      </c>
      <c r="M152" s="29">
        <f>+M98+M125</f>
        <v>573</v>
      </c>
      <c r="N152" s="36">
        <f>+N98+N125</f>
        <v>794</v>
      </c>
      <c r="O152" s="33">
        <f>+O98+O125</f>
        <v>1367</v>
      </c>
      <c r="P152" s="34">
        <f>+P98+P125</f>
        <v>0</v>
      </c>
      <c r="Q152" s="35">
        <f>+Q98+Q125</f>
        <v>1367</v>
      </c>
      <c r="R152" s="29">
        <f>+R125+R98</f>
        <v>687</v>
      </c>
      <c r="S152" s="36">
        <f>+S125+S98</f>
        <v>945</v>
      </c>
      <c r="T152" s="33">
        <f>R152+S152</f>
        <v>1632</v>
      </c>
      <c r="U152" s="34">
        <f>+U125+U98</f>
        <v>0</v>
      </c>
      <c r="V152" s="31">
        <f>T152+U152</f>
        <v>1632</v>
      </c>
      <c r="W152" s="289">
        <f t="shared" si="61"/>
        <v>19.38551572787126</v>
      </c>
    </row>
    <row r="153" spans="2:23" ht="12.75">
      <c r="B153" s="70"/>
      <c r="C153" s="70"/>
      <c r="D153" s="70"/>
      <c r="E153" s="70"/>
      <c r="F153" s="70"/>
      <c r="G153" s="70"/>
      <c r="H153" s="70"/>
      <c r="I153" s="277"/>
      <c r="J153" s="244"/>
      <c r="L153" s="4" t="s">
        <v>23</v>
      </c>
      <c r="M153" s="29">
        <f>+M99+M126</f>
        <v>564</v>
      </c>
      <c r="N153" s="36">
        <f>+N99+N126</f>
        <v>816</v>
      </c>
      <c r="O153" s="33">
        <f>M153+N153</f>
        <v>1380</v>
      </c>
      <c r="P153" s="34">
        <f>+P99+P126</f>
        <v>0</v>
      </c>
      <c r="Q153" s="35">
        <f>O153+P153</f>
        <v>1380</v>
      </c>
      <c r="R153" s="29">
        <f>R126+R99</f>
        <v>615</v>
      </c>
      <c r="S153" s="36">
        <f>S126+S99</f>
        <v>905</v>
      </c>
      <c r="T153" s="33">
        <f>R153+S153</f>
        <v>1520</v>
      </c>
      <c r="U153" s="34">
        <f>U126+U99</f>
        <v>0</v>
      </c>
      <c r="V153" s="31">
        <f>T153+U153</f>
        <v>1520</v>
      </c>
      <c r="W153" s="289">
        <f>IF(Q153=0,0,((V153/Q153)-1)*100)</f>
        <v>10.144927536231885</v>
      </c>
    </row>
    <row r="154" spans="2:23" ht="13.5" thickBot="1">
      <c r="B154" s="70"/>
      <c r="C154" s="70"/>
      <c r="D154" s="70"/>
      <c r="E154" s="70"/>
      <c r="F154" s="70"/>
      <c r="G154" s="70"/>
      <c r="H154" s="70"/>
      <c r="I154" s="277"/>
      <c r="J154" s="244"/>
      <c r="L154" s="4" t="s">
        <v>24</v>
      </c>
      <c r="M154" s="29">
        <f>+M100+M127</f>
        <v>499</v>
      </c>
      <c r="N154" s="36">
        <f>+N100+N127</f>
        <v>824</v>
      </c>
      <c r="O154" s="33">
        <f>M154+N154</f>
        <v>1323</v>
      </c>
      <c r="P154" s="34">
        <f>+P100+P127</f>
        <v>0</v>
      </c>
      <c r="Q154" s="35">
        <f>O154+P154</f>
        <v>1323</v>
      </c>
      <c r="R154" s="324">
        <f>+R127+R100</f>
        <v>559</v>
      </c>
      <c r="S154" s="325">
        <f>+S127+S100</f>
        <v>983</v>
      </c>
      <c r="T154" s="33">
        <f>+T127+T100</f>
        <v>1542</v>
      </c>
      <c r="U154" s="133">
        <f>+U127+U100</f>
        <v>0</v>
      </c>
      <c r="V154" s="33">
        <f>+V127+V100</f>
        <v>1542</v>
      </c>
      <c r="W154" s="289">
        <f>IF(Q154=0,0,((V154/Q154)-1)*100)</f>
        <v>16.55328798185942</v>
      </c>
    </row>
    <row r="155" spans="2:23" ht="14.25" thickBot="1" thickTop="1">
      <c r="B155" s="70"/>
      <c r="C155" s="70"/>
      <c r="D155" s="70"/>
      <c r="E155" s="70"/>
      <c r="F155" s="70"/>
      <c r="G155" s="70"/>
      <c r="H155" s="70"/>
      <c r="I155" s="277"/>
      <c r="J155" s="70"/>
      <c r="L155" s="44" t="s">
        <v>25</v>
      </c>
      <c r="M155" s="45">
        <f aca="true" t="shared" si="64" ref="M155:V155">+M152+M153+M154</f>
        <v>1636</v>
      </c>
      <c r="N155" s="45">
        <f t="shared" si="64"/>
        <v>2434</v>
      </c>
      <c r="O155" s="47">
        <f t="shared" si="64"/>
        <v>4070</v>
      </c>
      <c r="P155" s="47">
        <f t="shared" si="64"/>
        <v>0</v>
      </c>
      <c r="Q155" s="47">
        <f t="shared" si="64"/>
        <v>4070</v>
      </c>
      <c r="R155" s="45">
        <f t="shared" si="64"/>
        <v>1861</v>
      </c>
      <c r="S155" s="45">
        <f t="shared" si="64"/>
        <v>2833</v>
      </c>
      <c r="T155" s="47">
        <f t="shared" si="64"/>
        <v>4694</v>
      </c>
      <c r="U155" s="47">
        <f t="shared" si="64"/>
        <v>0</v>
      </c>
      <c r="V155" s="47">
        <f t="shared" si="64"/>
        <v>4694</v>
      </c>
      <c r="W155" s="295">
        <f>IF(Q155=0,0,((V155/Q155)-1)*100)</f>
        <v>15.33169533169534</v>
      </c>
    </row>
    <row r="156" spans="2:23" ht="14.25" thickBot="1" thickTop="1">
      <c r="B156" s="70"/>
      <c r="C156" s="70"/>
      <c r="D156" s="70"/>
      <c r="E156" s="70"/>
      <c r="F156" s="70"/>
      <c r="G156" s="70"/>
      <c r="H156" s="70"/>
      <c r="I156" s="277"/>
      <c r="J156" s="70"/>
      <c r="L156" s="4" t="s">
        <v>27</v>
      </c>
      <c r="M156" s="29">
        <f>+M102+M129</f>
        <v>540</v>
      </c>
      <c r="N156" s="36">
        <f>+N102+N129</f>
        <v>990</v>
      </c>
      <c r="O156" s="33">
        <f>M156+N156</f>
        <v>1530</v>
      </c>
      <c r="P156" s="34">
        <f>+P102+P129</f>
        <v>0</v>
      </c>
      <c r="Q156" s="35">
        <f>+Q102+Q129</f>
        <v>1530</v>
      </c>
      <c r="R156" s="29">
        <f>+R129+R102</f>
        <v>685</v>
      </c>
      <c r="S156" s="36">
        <f>+S129+S102</f>
        <v>1078</v>
      </c>
      <c r="T156" s="33">
        <f>R156+S156</f>
        <v>1763</v>
      </c>
      <c r="U156" s="34">
        <f>+U129+U102</f>
        <v>0</v>
      </c>
      <c r="V156" s="31">
        <f>T156+U156</f>
        <v>1763</v>
      </c>
      <c r="W156" s="289">
        <f t="shared" si="61"/>
        <v>15.22875816993463</v>
      </c>
    </row>
    <row r="157" spans="1:26" ht="14.25" thickBot="1" thickTop="1">
      <c r="A157" s="244"/>
      <c r="B157" s="262"/>
      <c r="C157" s="263"/>
      <c r="D157" s="263"/>
      <c r="E157" s="263"/>
      <c r="F157" s="263"/>
      <c r="G157" s="263"/>
      <c r="H157" s="263"/>
      <c r="I157" s="311"/>
      <c r="J157" s="244"/>
      <c r="L157" s="39" t="s">
        <v>69</v>
      </c>
      <c r="M157" s="42">
        <f aca="true" t="shared" si="65" ref="M157:V157">+M151+M155+M156</f>
        <v>3803</v>
      </c>
      <c r="N157" s="123">
        <f t="shared" si="65"/>
        <v>5867</v>
      </c>
      <c r="O157" s="40">
        <f t="shared" si="65"/>
        <v>9670</v>
      </c>
      <c r="P157" s="40">
        <f t="shared" si="65"/>
        <v>0</v>
      </c>
      <c r="Q157" s="40">
        <f t="shared" si="65"/>
        <v>9670</v>
      </c>
      <c r="R157" s="42">
        <f t="shared" si="65"/>
        <v>4535</v>
      </c>
      <c r="S157" s="123">
        <f t="shared" si="65"/>
        <v>7080</v>
      </c>
      <c r="T157" s="40">
        <f t="shared" si="65"/>
        <v>11615</v>
      </c>
      <c r="U157" s="40">
        <f t="shared" si="65"/>
        <v>0</v>
      </c>
      <c r="V157" s="40">
        <f t="shared" si="65"/>
        <v>11615</v>
      </c>
      <c r="W157" s="290">
        <f>IF(Q157=0,0,((V157/Q157)-1)*100)</f>
        <v>20.113753877973117</v>
      </c>
      <c r="Y157" s="101"/>
      <c r="Z157" s="101"/>
    </row>
    <row r="158" spans="1:26" ht="14.25" thickBot="1" thickTop="1">
      <c r="A158" s="70"/>
      <c r="B158" s="262"/>
      <c r="C158" s="263"/>
      <c r="D158" s="263"/>
      <c r="E158" s="263"/>
      <c r="F158" s="263"/>
      <c r="G158" s="263"/>
      <c r="H158" s="263"/>
      <c r="I158" s="311"/>
      <c r="J158" s="70"/>
      <c r="L158" s="39" t="s">
        <v>70</v>
      </c>
      <c r="M158" s="42">
        <f aca="true" t="shared" si="66" ref="M158:V158">+M147+M151+M155+M156</f>
        <v>5779</v>
      </c>
      <c r="N158" s="123">
        <f t="shared" si="66"/>
        <v>8586</v>
      </c>
      <c r="O158" s="40">
        <f t="shared" si="66"/>
        <v>14365</v>
      </c>
      <c r="P158" s="40">
        <f t="shared" si="66"/>
        <v>11</v>
      </c>
      <c r="Q158" s="40">
        <f t="shared" si="66"/>
        <v>14376</v>
      </c>
      <c r="R158" s="42">
        <f t="shared" si="66"/>
        <v>6480</v>
      </c>
      <c r="S158" s="123">
        <f t="shared" si="66"/>
        <v>10254</v>
      </c>
      <c r="T158" s="40">
        <f t="shared" si="66"/>
        <v>16734</v>
      </c>
      <c r="U158" s="40">
        <f t="shared" si="66"/>
        <v>0</v>
      </c>
      <c r="V158" s="40">
        <f t="shared" si="66"/>
        <v>16734</v>
      </c>
      <c r="W158" s="290">
        <f>IF(Q158=0,0,((V158/Q158)-1)*100)</f>
        <v>16.402337228714515</v>
      </c>
      <c r="Y158" s="101"/>
      <c r="Z158" s="101"/>
    </row>
    <row r="159" spans="2:23" ht="13.5" thickTop="1">
      <c r="B159" s="334"/>
      <c r="C159" s="154"/>
      <c r="D159" s="154"/>
      <c r="E159" s="264"/>
      <c r="F159" s="154"/>
      <c r="G159" s="154"/>
      <c r="H159" s="264"/>
      <c r="I159" s="331"/>
      <c r="J159" s="70"/>
      <c r="L159" s="4" t="s">
        <v>28</v>
      </c>
      <c r="M159" s="29">
        <f>+M105+M132</f>
        <v>604</v>
      </c>
      <c r="N159" s="36">
        <f>+N105+N132</f>
        <v>934</v>
      </c>
      <c r="O159" s="33">
        <f>+O105+O132</f>
        <v>1538</v>
      </c>
      <c r="P159" s="34">
        <f>+P105+P132</f>
        <v>0</v>
      </c>
      <c r="Q159" s="35">
        <f>+Q105+Q132</f>
        <v>1538</v>
      </c>
      <c r="R159" s="29"/>
      <c r="S159" s="36"/>
      <c r="T159" s="33"/>
      <c r="U159" s="34"/>
      <c r="V159" s="31"/>
      <c r="W159" s="289"/>
    </row>
    <row r="160" spans="2:25" ht="13.5" thickBot="1">
      <c r="B160" s="70"/>
      <c r="C160" s="70"/>
      <c r="D160" s="70"/>
      <c r="E160" s="70"/>
      <c r="F160" s="70"/>
      <c r="G160" s="70"/>
      <c r="H160" s="70"/>
      <c r="I160" s="277"/>
      <c r="J160" s="244"/>
      <c r="L160" s="4" t="s">
        <v>29</v>
      </c>
      <c r="M160" s="29">
        <f>+M106+M133</f>
        <v>580</v>
      </c>
      <c r="N160" s="36">
        <f>+N106+N133</f>
        <v>1009</v>
      </c>
      <c r="O160" s="33">
        <f>M160+N160</f>
        <v>1589</v>
      </c>
      <c r="P160" s="34">
        <f>+P106+P133</f>
        <v>0</v>
      </c>
      <c r="Q160" s="35">
        <f>O160+P160</f>
        <v>1589</v>
      </c>
      <c r="R160" s="130"/>
      <c r="S160" s="38"/>
      <c r="T160" s="33"/>
      <c r="U160" s="130"/>
      <c r="V160" s="61"/>
      <c r="W160" s="289"/>
      <c r="Y160" s="50"/>
    </row>
    <row r="161" spans="2:23" ht="14.25" thickBot="1" thickTop="1">
      <c r="B161" s="70"/>
      <c r="C161" s="70"/>
      <c r="D161" s="70"/>
      <c r="E161" s="70"/>
      <c r="F161" s="70"/>
      <c r="G161" s="70"/>
      <c r="H161" s="70"/>
      <c r="I161" s="277"/>
      <c r="J161" s="244"/>
      <c r="L161" s="39" t="s">
        <v>30</v>
      </c>
      <c r="M161" s="40">
        <f>+M156+M159+M160</f>
        <v>1724</v>
      </c>
      <c r="N161" s="41">
        <f>+N156+N159+N160</f>
        <v>2933</v>
      </c>
      <c r="O161" s="40">
        <f>+O156+O159+O160</f>
        <v>4657</v>
      </c>
      <c r="P161" s="40">
        <f>+P156+P159+P160</f>
        <v>0</v>
      </c>
      <c r="Q161" s="43">
        <f>+Q156+Q159+Q160</f>
        <v>4657</v>
      </c>
      <c r="R161" s="40"/>
      <c r="S161" s="41"/>
      <c r="T161" s="40"/>
      <c r="U161" s="40"/>
      <c r="V161" s="43"/>
      <c r="W161" s="291"/>
    </row>
    <row r="162" spans="2:23" ht="14.25" thickBot="1" thickTop="1">
      <c r="B162" s="70"/>
      <c r="C162" s="70"/>
      <c r="D162" s="70"/>
      <c r="E162" s="70"/>
      <c r="F162" s="70"/>
      <c r="G162" s="70"/>
      <c r="H162" s="70"/>
      <c r="I162" s="277"/>
      <c r="J162" s="244"/>
      <c r="L162" s="39" t="s">
        <v>9</v>
      </c>
      <c r="M162" s="42">
        <f>+M151+M155+M161+M147</f>
        <v>6963</v>
      </c>
      <c r="N162" s="123">
        <f>+N151+N155+N161+N147</f>
        <v>10529</v>
      </c>
      <c r="O162" s="40">
        <f>+O151+O155+O161+O147</f>
        <v>17492</v>
      </c>
      <c r="P162" s="40">
        <f>+P151+P155+P161+P147</f>
        <v>11</v>
      </c>
      <c r="Q162" s="40">
        <f>+Q151+Q155+Q161+Q147</f>
        <v>17503</v>
      </c>
      <c r="R162" s="42"/>
      <c r="S162" s="123"/>
      <c r="T162" s="40"/>
      <c r="U162" s="40"/>
      <c r="V162" s="40"/>
      <c r="W162" s="290"/>
    </row>
    <row r="163" spans="2:12" ht="13.5" thickTop="1">
      <c r="B163" s="70"/>
      <c r="C163" s="70"/>
      <c r="D163" s="70"/>
      <c r="E163" s="70"/>
      <c r="F163" s="70"/>
      <c r="G163" s="70"/>
      <c r="H163" s="70"/>
      <c r="I163" s="277"/>
      <c r="J163" s="244"/>
      <c r="L163" s="63" t="s">
        <v>65</v>
      </c>
    </row>
    <row r="164" spans="2:23" ht="12.75">
      <c r="B164" s="70"/>
      <c r="C164" s="70"/>
      <c r="D164" s="70"/>
      <c r="E164" s="70"/>
      <c r="F164" s="70"/>
      <c r="G164" s="70"/>
      <c r="H164" s="70"/>
      <c r="I164" s="277"/>
      <c r="J164" s="244"/>
      <c r="L164" s="348" t="s">
        <v>51</v>
      </c>
      <c r="M164" s="348"/>
      <c r="N164" s="348"/>
      <c r="O164" s="348"/>
      <c r="P164" s="348"/>
      <c r="Q164" s="348"/>
      <c r="R164" s="348"/>
      <c r="S164" s="348"/>
      <c r="T164" s="348"/>
      <c r="U164" s="348"/>
      <c r="V164" s="348"/>
      <c r="W164" s="348"/>
    </row>
    <row r="165" spans="2:23" ht="15.75">
      <c r="B165" s="70"/>
      <c r="C165" s="70"/>
      <c r="D165" s="70"/>
      <c r="E165" s="70"/>
      <c r="F165" s="70"/>
      <c r="G165" s="70"/>
      <c r="H165" s="70"/>
      <c r="I165" s="277"/>
      <c r="J165" s="244"/>
      <c r="L165" s="349" t="s">
        <v>52</v>
      </c>
      <c r="M165" s="349"/>
      <c r="N165" s="349"/>
      <c r="O165" s="349"/>
      <c r="P165" s="349"/>
      <c r="Q165" s="349"/>
      <c r="R165" s="349"/>
      <c r="S165" s="349"/>
      <c r="T165" s="349"/>
      <c r="U165" s="349"/>
      <c r="V165" s="349"/>
      <c r="W165" s="349"/>
    </row>
    <row r="166" spans="2:23" ht="13.5" thickBot="1">
      <c r="B166" s="70"/>
      <c r="C166" s="70"/>
      <c r="D166" s="70"/>
      <c r="E166" s="70"/>
      <c r="F166" s="70"/>
      <c r="G166" s="70"/>
      <c r="H166" s="70"/>
      <c r="I166" s="277"/>
      <c r="J166" s="244"/>
      <c r="W166" s="272" t="s">
        <v>43</v>
      </c>
    </row>
    <row r="167" spans="2:23" ht="17.25" thickBot="1" thickTop="1">
      <c r="B167" s="70"/>
      <c r="C167" s="70"/>
      <c r="D167" s="70"/>
      <c r="E167" s="70"/>
      <c r="F167" s="70"/>
      <c r="G167" s="70"/>
      <c r="H167" s="70"/>
      <c r="I167" s="277"/>
      <c r="J167" s="244"/>
      <c r="L167" s="3"/>
      <c r="M167" s="350" t="s">
        <v>67</v>
      </c>
      <c r="N167" s="351"/>
      <c r="O167" s="351"/>
      <c r="P167" s="351"/>
      <c r="Q167" s="352"/>
      <c r="R167" s="353" t="s">
        <v>68</v>
      </c>
      <c r="S167" s="354"/>
      <c r="T167" s="354"/>
      <c r="U167" s="354"/>
      <c r="V167" s="355"/>
      <c r="W167" s="269" t="s">
        <v>4</v>
      </c>
    </row>
    <row r="168" spans="2:23" ht="13.5" thickTop="1">
      <c r="B168" s="70"/>
      <c r="C168" s="70"/>
      <c r="D168" s="70"/>
      <c r="E168" s="70"/>
      <c r="F168" s="70"/>
      <c r="G168" s="70"/>
      <c r="H168" s="70"/>
      <c r="I168" s="277"/>
      <c r="J168" s="244"/>
      <c r="L168" s="4" t="s">
        <v>5</v>
      </c>
      <c r="M168" s="5"/>
      <c r="N168" s="8"/>
      <c r="O168" s="9"/>
      <c r="P168" s="10"/>
      <c r="Q168" s="11"/>
      <c r="R168" s="5"/>
      <c r="S168" s="8"/>
      <c r="T168" s="9"/>
      <c r="U168" s="10"/>
      <c r="V168" s="11"/>
      <c r="W168" s="270" t="s">
        <v>6</v>
      </c>
    </row>
    <row r="169" spans="2:23" ht="13.5" thickBot="1">
      <c r="B169" s="70"/>
      <c r="C169" s="70"/>
      <c r="D169" s="70"/>
      <c r="E169" s="70"/>
      <c r="F169" s="70"/>
      <c r="G169" s="70"/>
      <c r="H169" s="70"/>
      <c r="I169" s="277"/>
      <c r="J169" s="244"/>
      <c r="L169" s="12"/>
      <c r="M169" s="15" t="s">
        <v>44</v>
      </c>
      <c r="N169" s="16" t="s">
        <v>45</v>
      </c>
      <c r="O169" s="17" t="s">
        <v>46</v>
      </c>
      <c r="P169" s="18" t="s">
        <v>13</v>
      </c>
      <c r="Q169" s="19" t="s">
        <v>9</v>
      </c>
      <c r="R169" s="15" t="s">
        <v>44</v>
      </c>
      <c r="S169" s="16" t="s">
        <v>45</v>
      </c>
      <c r="T169" s="17" t="s">
        <v>46</v>
      </c>
      <c r="U169" s="18" t="s">
        <v>13</v>
      </c>
      <c r="V169" s="19" t="s">
        <v>9</v>
      </c>
      <c r="W169" s="271"/>
    </row>
    <row r="170" spans="2:23" ht="3.75" customHeight="1" thickTop="1">
      <c r="B170" s="70"/>
      <c r="C170" s="70"/>
      <c r="D170" s="70"/>
      <c r="E170" s="70"/>
      <c r="F170" s="70"/>
      <c r="G170" s="70"/>
      <c r="H170" s="70"/>
      <c r="I170" s="277"/>
      <c r="J170" s="244"/>
      <c r="L170" s="4"/>
      <c r="M170" s="23"/>
      <c r="N170" s="24"/>
      <c r="O170" s="25"/>
      <c r="P170" s="26"/>
      <c r="Q170" s="27"/>
      <c r="R170" s="23"/>
      <c r="S170" s="24"/>
      <c r="T170" s="25"/>
      <c r="U170" s="26"/>
      <c r="V170" s="28"/>
      <c r="W170" s="230"/>
    </row>
    <row r="171" spans="2:23" ht="12.75">
      <c r="B171" s="70"/>
      <c r="C171" s="70"/>
      <c r="D171" s="70"/>
      <c r="E171" s="70"/>
      <c r="F171" s="70"/>
      <c r="G171" s="70"/>
      <c r="H171" s="70"/>
      <c r="I171" s="277"/>
      <c r="J171" s="244"/>
      <c r="L171" s="4" t="s">
        <v>14</v>
      </c>
      <c r="M171" s="29"/>
      <c r="N171" s="36"/>
      <c r="O171" s="33">
        <v>0</v>
      </c>
      <c r="P171" s="34"/>
      <c r="Q171" s="35">
        <f>O171+P171</f>
        <v>0</v>
      </c>
      <c r="R171" s="29">
        <v>0</v>
      </c>
      <c r="S171" s="36">
        <v>0</v>
      </c>
      <c r="T171" s="33">
        <v>0</v>
      </c>
      <c r="U171" s="34">
        <v>0</v>
      </c>
      <c r="V171" s="31">
        <v>0</v>
      </c>
      <c r="W171" s="32">
        <f aca="true" t="shared" si="67" ref="W171:W183">IF(Q171=0,0,((V171/Q171)-1)*100)</f>
        <v>0</v>
      </c>
    </row>
    <row r="172" spans="2:23" ht="12.75">
      <c r="B172" s="70"/>
      <c r="C172" s="70"/>
      <c r="D172" s="70"/>
      <c r="E172" s="70"/>
      <c r="F172" s="70"/>
      <c r="G172" s="70"/>
      <c r="H172" s="70"/>
      <c r="I172" s="277"/>
      <c r="J172" s="244"/>
      <c r="L172" s="4" t="s">
        <v>15</v>
      </c>
      <c r="M172" s="29"/>
      <c r="N172" s="36"/>
      <c r="O172" s="33">
        <v>0</v>
      </c>
      <c r="P172" s="34"/>
      <c r="Q172" s="35">
        <f>O172+P172</f>
        <v>0</v>
      </c>
      <c r="R172" s="29">
        <v>0</v>
      </c>
      <c r="S172" s="36">
        <v>0</v>
      </c>
      <c r="T172" s="33">
        <v>0</v>
      </c>
      <c r="U172" s="34">
        <v>0</v>
      </c>
      <c r="V172" s="31">
        <v>0</v>
      </c>
      <c r="W172" s="32">
        <f t="shared" si="67"/>
        <v>0</v>
      </c>
    </row>
    <row r="173" spans="2:23" ht="13.5" thickBot="1">
      <c r="B173" s="70"/>
      <c r="C173" s="70"/>
      <c r="D173" s="70"/>
      <c r="E173" s="70"/>
      <c r="F173" s="70"/>
      <c r="G173" s="70"/>
      <c r="H173" s="70"/>
      <c r="I173" s="277"/>
      <c r="J173" s="244"/>
      <c r="L173" s="12" t="s">
        <v>16</v>
      </c>
      <c r="M173" s="29"/>
      <c r="N173" s="36"/>
      <c r="O173" s="33">
        <v>0</v>
      </c>
      <c r="P173" s="34"/>
      <c r="Q173" s="35">
        <f>O173+P173</f>
        <v>0</v>
      </c>
      <c r="R173" s="29">
        <v>0</v>
      </c>
      <c r="S173" s="36">
        <v>0</v>
      </c>
      <c r="T173" s="33">
        <v>0</v>
      </c>
      <c r="U173" s="34">
        <v>0</v>
      </c>
      <c r="V173" s="31">
        <v>0</v>
      </c>
      <c r="W173" s="32">
        <f t="shared" si="67"/>
        <v>0</v>
      </c>
    </row>
    <row r="174" spans="2:23" ht="14.25" thickBot="1" thickTop="1">
      <c r="B174" s="70"/>
      <c r="C174" s="70"/>
      <c r="D174" s="70"/>
      <c r="E174" s="70"/>
      <c r="F174" s="70"/>
      <c r="G174" s="70"/>
      <c r="H174" s="70"/>
      <c r="I174" s="277"/>
      <c r="J174" s="244"/>
      <c r="L174" s="39" t="s">
        <v>59</v>
      </c>
      <c r="M174" s="40">
        <f aca="true" t="shared" si="68" ref="M174:V174">M173+M171+M172</f>
        <v>0</v>
      </c>
      <c r="N174" s="41">
        <f t="shared" si="68"/>
        <v>0</v>
      </c>
      <c r="O174" s="40">
        <f t="shared" si="68"/>
        <v>0</v>
      </c>
      <c r="P174" s="40">
        <f t="shared" si="68"/>
        <v>0</v>
      </c>
      <c r="Q174" s="40">
        <f t="shared" si="68"/>
        <v>0</v>
      </c>
      <c r="R174" s="40">
        <f t="shared" si="68"/>
        <v>0</v>
      </c>
      <c r="S174" s="41">
        <f t="shared" si="68"/>
        <v>0</v>
      </c>
      <c r="T174" s="40">
        <f t="shared" si="68"/>
        <v>0</v>
      </c>
      <c r="U174" s="40">
        <f t="shared" si="68"/>
        <v>0</v>
      </c>
      <c r="V174" s="40">
        <f t="shared" si="68"/>
        <v>0</v>
      </c>
      <c r="W174" s="54">
        <f t="shared" si="67"/>
        <v>0</v>
      </c>
    </row>
    <row r="175" spans="2:23" ht="13.5" thickTop="1">
      <c r="B175" s="70"/>
      <c r="C175" s="70"/>
      <c r="D175" s="70"/>
      <c r="E175" s="70"/>
      <c r="F175" s="70"/>
      <c r="G175" s="70"/>
      <c r="H175" s="70"/>
      <c r="I175" s="277"/>
      <c r="J175" s="244"/>
      <c r="L175" s="4" t="s">
        <v>18</v>
      </c>
      <c r="M175" s="29"/>
      <c r="N175" s="36"/>
      <c r="O175" s="33">
        <f>M175+N175</f>
        <v>0</v>
      </c>
      <c r="P175" s="34"/>
      <c r="Q175" s="35">
        <f>O175+P175</f>
        <v>0</v>
      </c>
      <c r="R175" s="29">
        <v>0</v>
      </c>
      <c r="S175" s="36">
        <v>0</v>
      </c>
      <c r="T175" s="33">
        <f>R175+S175</f>
        <v>0</v>
      </c>
      <c r="U175" s="34">
        <v>0</v>
      </c>
      <c r="V175" s="31">
        <f>T175+U175</f>
        <v>0</v>
      </c>
      <c r="W175" s="32">
        <f t="shared" si="67"/>
        <v>0</v>
      </c>
    </row>
    <row r="176" spans="2:23" ht="12.75">
      <c r="B176" s="70"/>
      <c r="C176" s="70"/>
      <c r="D176" s="70"/>
      <c r="E176" s="70"/>
      <c r="F176" s="70"/>
      <c r="G176" s="70"/>
      <c r="H176" s="70"/>
      <c r="I176" s="277"/>
      <c r="J176" s="244"/>
      <c r="L176" s="4" t="s">
        <v>19</v>
      </c>
      <c r="M176" s="29"/>
      <c r="N176" s="36"/>
      <c r="O176" s="33">
        <f>M176+N176</f>
        <v>0</v>
      </c>
      <c r="P176" s="34"/>
      <c r="Q176" s="35">
        <f>O176+P176</f>
        <v>0</v>
      </c>
      <c r="R176" s="29">
        <v>0</v>
      </c>
      <c r="S176" s="36">
        <v>0</v>
      </c>
      <c r="T176" s="33">
        <f>R176+S176</f>
        <v>0</v>
      </c>
      <c r="U176" s="34">
        <v>0</v>
      </c>
      <c r="V176" s="31">
        <f>T176+U176</f>
        <v>0</v>
      </c>
      <c r="W176" s="32">
        <f t="shared" si="67"/>
        <v>0</v>
      </c>
    </row>
    <row r="177" spans="2:23" ht="13.5" thickBot="1">
      <c r="B177" s="70"/>
      <c r="C177" s="70"/>
      <c r="D177" s="70"/>
      <c r="E177" s="70"/>
      <c r="F177" s="70"/>
      <c r="G177" s="70"/>
      <c r="H177" s="70"/>
      <c r="I177" s="277"/>
      <c r="J177" s="244"/>
      <c r="L177" s="4" t="s">
        <v>20</v>
      </c>
      <c r="M177" s="29"/>
      <c r="N177" s="36"/>
      <c r="O177" s="33">
        <f>+N177+M177</f>
        <v>0</v>
      </c>
      <c r="P177" s="34"/>
      <c r="Q177" s="35">
        <f>O177+P177</f>
        <v>0</v>
      </c>
      <c r="R177" s="29">
        <v>0</v>
      </c>
      <c r="S177" s="36">
        <v>0</v>
      </c>
      <c r="T177" s="33">
        <f>+S177+R177</f>
        <v>0</v>
      </c>
      <c r="U177" s="34">
        <v>0</v>
      </c>
      <c r="V177" s="31">
        <f>+U177+T177</f>
        <v>0</v>
      </c>
      <c r="W177" s="32">
        <f>IF(Q177=0,0,((V177/Q177)-1)*100)</f>
        <v>0</v>
      </c>
    </row>
    <row r="178" spans="2:23" ht="14.25" thickBot="1" thickTop="1">
      <c r="B178" s="70"/>
      <c r="C178" s="70"/>
      <c r="D178" s="70"/>
      <c r="E178" s="70"/>
      <c r="F178" s="70"/>
      <c r="G178" s="70"/>
      <c r="H178" s="70"/>
      <c r="I178" s="277"/>
      <c r="J178" s="244"/>
      <c r="L178" s="44" t="s">
        <v>21</v>
      </c>
      <c r="M178" s="45">
        <f aca="true" t="shared" si="69" ref="M178:V178">M175+M176+M177</f>
        <v>0</v>
      </c>
      <c r="N178" s="49">
        <f t="shared" si="69"/>
        <v>0</v>
      </c>
      <c r="O178" s="49">
        <f t="shared" si="69"/>
        <v>0</v>
      </c>
      <c r="P178" s="47">
        <f t="shared" si="69"/>
        <v>0</v>
      </c>
      <c r="Q178" s="49">
        <f t="shared" si="69"/>
        <v>0</v>
      </c>
      <c r="R178" s="45">
        <f t="shared" si="69"/>
        <v>0</v>
      </c>
      <c r="S178" s="49">
        <f t="shared" si="69"/>
        <v>0</v>
      </c>
      <c r="T178" s="49">
        <f t="shared" si="69"/>
        <v>0</v>
      </c>
      <c r="U178" s="47">
        <f t="shared" si="69"/>
        <v>0</v>
      </c>
      <c r="V178" s="49">
        <f t="shared" si="69"/>
        <v>0</v>
      </c>
      <c r="W178" s="54">
        <f t="shared" si="67"/>
        <v>0</v>
      </c>
    </row>
    <row r="179" spans="2:23" ht="13.5" thickTop="1">
      <c r="B179" s="70"/>
      <c r="C179" s="70"/>
      <c r="D179" s="70"/>
      <c r="E179" s="70"/>
      <c r="F179" s="70"/>
      <c r="G179" s="70"/>
      <c r="H179" s="70"/>
      <c r="I179" s="277"/>
      <c r="J179" s="244"/>
      <c r="L179" s="4" t="s">
        <v>22</v>
      </c>
      <c r="M179" s="29">
        <v>0</v>
      </c>
      <c r="N179" s="36">
        <v>0</v>
      </c>
      <c r="O179" s="33">
        <f>SUM(M179:N179)</f>
        <v>0</v>
      </c>
      <c r="P179" s="34">
        <v>0</v>
      </c>
      <c r="Q179" s="35">
        <f>O179+P179</f>
        <v>0</v>
      </c>
      <c r="R179" s="29">
        <v>0</v>
      </c>
      <c r="S179" s="36">
        <v>0</v>
      </c>
      <c r="T179" s="33">
        <f>SUM(R179:S179)</f>
        <v>0</v>
      </c>
      <c r="U179" s="34">
        <v>0</v>
      </c>
      <c r="V179" s="31">
        <f>SUM(T179:U179)</f>
        <v>0</v>
      </c>
      <c r="W179" s="32">
        <f t="shared" si="67"/>
        <v>0</v>
      </c>
    </row>
    <row r="180" spans="2:23" ht="12.75">
      <c r="B180" s="70"/>
      <c r="C180" s="70"/>
      <c r="D180" s="70"/>
      <c r="E180" s="70"/>
      <c r="F180" s="70"/>
      <c r="G180" s="70"/>
      <c r="H180" s="70"/>
      <c r="I180" s="277"/>
      <c r="J180" s="244"/>
      <c r="L180" s="4" t="s">
        <v>23</v>
      </c>
      <c r="M180" s="29">
        <v>0</v>
      </c>
      <c r="N180" s="36">
        <v>0</v>
      </c>
      <c r="O180" s="33">
        <f>SUM(M180:N180)</f>
        <v>0</v>
      </c>
      <c r="P180" s="34">
        <v>0</v>
      </c>
      <c r="Q180" s="35">
        <f>O180+P180</f>
        <v>0</v>
      </c>
      <c r="R180" s="29">
        <v>0</v>
      </c>
      <c r="S180" s="36">
        <v>0</v>
      </c>
      <c r="T180" s="33">
        <f>SUM(R180:S180)</f>
        <v>0</v>
      </c>
      <c r="U180" s="34">
        <v>0</v>
      </c>
      <c r="V180" s="31">
        <f>SUM(T180:U180)</f>
        <v>0</v>
      </c>
      <c r="W180" s="32">
        <f>IF(Q180=0,0,((V180/Q180)-1)*100)</f>
        <v>0</v>
      </c>
    </row>
    <row r="181" spans="2:23" ht="13.5" thickBot="1">
      <c r="B181" s="70"/>
      <c r="C181" s="70"/>
      <c r="D181" s="70"/>
      <c r="E181" s="70"/>
      <c r="F181" s="70"/>
      <c r="G181" s="70"/>
      <c r="H181" s="70"/>
      <c r="I181" s="277"/>
      <c r="J181" s="244"/>
      <c r="L181" s="4" t="s">
        <v>24</v>
      </c>
      <c r="M181" s="29">
        <v>0</v>
      </c>
      <c r="N181" s="36">
        <v>0</v>
      </c>
      <c r="O181" s="51">
        <f>SUM(M181:N181)</f>
        <v>0</v>
      </c>
      <c r="P181" s="52">
        <v>0</v>
      </c>
      <c r="Q181" s="35">
        <f>O181+P181</f>
        <v>0</v>
      </c>
      <c r="R181" s="29">
        <v>0</v>
      </c>
      <c r="S181" s="36">
        <v>0</v>
      </c>
      <c r="T181" s="51">
        <f>SUM(R181:S181)</f>
        <v>0</v>
      </c>
      <c r="U181" s="52">
        <v>0</v>
      </c>
      <c r="V181" s="31">
        <f>SUM(T181:U181)</f>
        <v>0</v>
      </c>
      <c r="W181" s="32">
        <f>IF(Q181=0,0,((V181/Q181)-1)*100)</f>
        <v>0</v>
      </c>
    </row>
    <row r="182" spans="2:23" ht="14.25" thickBot="1" thickTop="1">
      <c r="B182" s="70"/>
      <c r="C182" s="70"/>
      <c r="D182" s="70"/>
      <c r="E182" s="70"/>
      <c r="F182" s="70"/>
      <c r="G182" s="70"/>
      <c r="H182" s="70"/>
      <c r="I182" s="277"/>
      <c r="J182" s="244"/>
      <c r="L182" s="39" t="s">
        <v>25</v>
      </c>
      <c r="M182" s="40">
        <f aca="true" t="shared" si="70" ref="M182:V182">+M179+M180+M181</f>
        <v>0</v>
      </c>
      <c r="N182" s="41">
        <f t="shared" si="70"/>
        <v>0</v>
      </c>
      <c r="O182" s="42">
        <f t="shared" si="70"/>
        <v>0</v>
      </c>
      <c r="P182" s="268">
        <f t="shared" si="70"/>
        <v>0</v>
      </c>
      <c r="Q182" s="41">
        <f t="shared" si="70"/>
        <v>0</v>
      </c>
      <c r="R182" s="40">
        <f t="shared" si="70"/>
        <v>0</v>
      </c>
      <c r="S182" s="41">
        <f t="shared" si="70"/>
        <v>0</v>
      </c>
      <c r="T182" s="40">
        <f t="shared" si="70"/>
        <v>0</v>
      </c>
      <c r="U182" s="40">
        <f t="shared" si="70"/>
        <v>0</v>
      </c>
      <c r="V182" s="42">
        <f t="shared" si="70"/>
        <v>0</v>
      </c>
      <c r="W182" s="54">
        <f>IF(Q182=0,0,((V182/Q182)-1)*100)</f>
        <v>0</v>
      </c>
    </row>
    <row r="183" spans="2:23" ht="14.25" thickBot="1" thickTop="1">
      <c r="B183" s="70"/>
      <c r="C183" s="70"/>
      <c r="D183" s="70"/>
      <c r="E183" s="70"/>
      <c r="F183" s="70"/>
      <c r="G183" s="70"/>
      <c r="H183" s="70"/>
      <c r="I183" s="277"/>
      <c r="J183" s="244"/>
      <c r="L183" s="4" t="s">
        <v>27</v>
      </c>
      <c r="M183" s="29">
        <v>0</v>
      </c>
      <c r="N183" s="36">
        <v>0</v>
      </c>
      <c r="O183" s="51">
        <f>M183+N183</f>
        <v>0</v>
      </c>
      <c r="P183" s="59">
        <v>0</v>
      </c>
      <c r="Q183" s="35">
        <f>O183+P183</f>
        <v>0</v>
      </c>
      <c r="R183" s="29">
        <v>0</v>
      </c>
      <c r="S183" s="36">
        <v>0</v>
      </c>
      <c r="T183" s="51">
        <f>R183+S183</f>
        <v>0</v>
      </c>
      <c r="U183" s="59">
        <v>0</v>
      </c>
      <c r="V183" s="31">
        <f>T183+U183</f>
        <v>0</v>
      </c>
      <c r="W183" s="32">
        <f t="shared" si="67"/>
        <v>0</v>
      </c>
    </row>
    <row r="184" spans="1:23" ht="14.25" thickBot="1" thickTop="1">
      <c r="A184" s="244"/>
      <c r="B184" s="262"/>
      <c r="C184" s="263"/>
      <c r="D184" s="263"/>
      <c r="E184" s="263"/>
      <c r="F184" s="263"/>
      <c r="G184" s="263"/>
      <c r="H184" s="263"/>
      <c r="I184" s="311"/>
      <c r="J184" s="244"/>
      <c r="L184" s="39" t="s">
        <v>69</v>
      </c>
      <c r="M184" s="42">
        <f aca="true" t="shared" si="71" ref="M184:V184">+M178+M182+M183</f>
        <v>0</v>
      </c>
      <c r="N184" s="123">
        <f t="shared" si="71"/>
        <v>0</v>
      </c>
      <c r="O184" s="40">
        <f t="shared" si="71"/>
        <v>0</v>
      </c>
      <c r="P184" s="40">
        <f t="shared" si="71"/>
        <v>0</v>
      </c>
      <c r="Q184" s="40">
        <f t="shared" si="71"/>
        <v>0</v>
      </c>
      <c r="R184" s="42">
        <f t="shared" si="71"/>
        <v>0</v>
      </c>
      <c r="S184" s="123">
        <f t="shared" si="71"/>
        <v>0</v>
      </c>
      <c r="T184" s="40">
        <f t="shared" si="71"/>
        <v>0</v>
      </c>
      <c r="U184" s="40">
        <f t="shared" si="71"/>
        <v>0</v>
      </c>
      <c r="V184" s="40">
        <f t="shared" si="71"/>
        <v>0</v>
      </c>
      <c r="W184" s="290">
        <f>IF(Q184=0,0,((V184/Q184)-1)*100)</f>
        <v>0</v>
      </c>
    </row>
    <row r="185" spans="1:23" ht="14.25" thickBot="1" thickTop="1">
      <c r="A185" s="70"/>
      <c r="B185" s="262"/>
      <c r="C185" s="263"/>
      <c r="D185" s="263"/>
      <c r="E185" s="263"/>
      <c r="F185" s="263"/>
      <c r="G185" s="263"/>
      <c r="H185" s="263"/>
      <c r="I185" s="311"/>
      <c r="J185" s="70"/>
      <c r="L185" s="39" t="s">
        <v>70</v>
      </c>
      <c r="M185" s="42">
        <f aca="true" t="shared" si="72" ref="M185:V185">+M174+M178+M182+M183</f>
        <v>0</v>
      </c>
      <c r="N185" s="123">
        <f t="shared" si="72"/>
        <v>0</v>
      </c>
      <c r="O185" s="40">
        <f t="shared" si="72"/>
        <v>0</v>
      </c>
      <c r="P185" s="40">
        <f t="shared" si="72"/>
        <v>0</v>
      </c>
      <c r="Q185" s="40">
        <f t="shared" si="72"/>
        <v>0</v>
      </c>
      <c r="R185" s="42">
        <f t="shared" si="72"/>
        <v>0</v>
      </c>
      <c r="S185" s="123">
        <f t="shared" si="72"/>
        <v>0</v>
      </c>
      <c r="T185" s="40">
        <f t="shared" si="72"/>
        <v>0</v>
      </c>
      <c r="U185" s="40">
        <f t="shared" si="72"/>
        <v>0</v>
      </c>
      <c r="V185" s="40">
        <f t="shared" si="72"/>
        <v>0</v>
      </c>
      <c r="W185" s="290">
        <f>IF(Q185=0,0,((V185/Q185)-1)*100)</f>
        <v>0</v>
      </c>
    </row>
    <row r="186" spans="2:23" ht="13.5" thickTop="1">
      <c r="B186" s="70"/>
      <c r="C186" s="70"/>
      <c r="D186" s="70"/>
      <c r="E186" s="70"/>
      <c r="F186" s="70"/>
      <c r="G186" s="70"/>
      <c r="H186" s="70"/>
      <c r="I186" s="277"/>
      <c r="J186" s="244"/>
      <c r="L186" s="4" t="s">
        <v>28</v>
      </c>
      <c r="M186" s="29">
        <v>0</v>
      </c>
      <c r="N186" s="36">
        <v>0</v>
      </c>
      <c r="O186" s="51">
        <f>M186+N186</f>
        <v>0</v>
      </c>
      <c r="P186" s="34">
        <v>0</v>
      </c>
      <c r="Q186" s="35">
        <f>O186+P186</f>
        <v>0</v>
      </c>
      <c r="R186" s="29"/>
      <c r="S186" s="36"/>
      <c r="T186" s="51"/>
      <c r="U186" s="34"/>
      <c r="V186" s="51"/>
      <c r="W186" s="32"/>
    </row>
    <row r="187" spans="2:23" ht="13.5" thickBot="1">
      <c r="B187" s="70"/>
      <c r="C187" s="70"/>
      <c r="D187" s="70"/>
      <c r="E187" s="70"/>
      <c r="F187" s="70"/>
      <c r="G187" s="70"/>
      <c r="H187" s="70"/>
      <c r="I187" s="277"/>
      <c r="J187" s="244"/>
      <c r="L187" s="4" t="s">
        <v>29</v>
      </c>
      <c r="M187" s="29">
        <v>0</v>
      </c>
      <c r="N187" s="36">
        <v>0</v>
      </c>
      <c r="O187" s="33">
        <f>M187+N187</f>
        <v>0</v>
      </c>
      <c r="P187" s="52">
        <v>0</v>
      </c>
      <c r="Q187" s="35">
        <f>O187+P187</f>
        <v>0</v>
      </c>
      <c r="R187" s="29"/>
      <c r="S187" s="36"/>
      <c r="T187" s="33"/>
      <c r="U187" s="52"/>
      <c r="V187" s="31"/>
      <c r="W187" s="32"/>
    </row>
    <row r="188" spans="2:23" ht="14.25" thickBot="1" thickTop="1">
      <c r="B188" s="70"/>
      <c r="C188" s="70"/>
      <c r="D188" s="70"/>
      <c r="E188" s="70"/>
      <c r="F188" s="70"/>
      <c r="G188" s="70"/>
      <c r="H188" s="70"/>
      <c r="I188" s="277"/>
      <c r="J188" s="244"/>
      <c r="L188" s="39" t="s">
        <v>30</v>
      </c>
      <c r="M188" s="40">
        <f>+M183+M186+M187</f>
        <v>0</v>
      </c>
      <c r="N188" s="41">
        <f>+N183+N186+N187</f>
        <v>0</v>
      </c>
      <c r="O188" s="40">
        <f>+O183+O186+O187</f>
        <v>0</v>
      </c>
      <c r="P188" s="40">
        <f>+P183+P186+P187</f>
        <v>0</v>
      </c>
      <c r="Q188" s="43">
        <f>+Q183+Q186+Q187</f>
        <v>0</v>
      </c>
      <c r="R188" s="40"/>
      <c r="S188" s="41"/>
      <c r="T188" s="40"/>
      <c r="U188" s="40"/>
      <c r="V188" s="42"/>
      <c r="W188" s="54"/>
    </row>
    <row r="189" spans="2:23" ht="14.25" thickBot="1" thickTop="1">
      <c r="B189" s="70"/>
      <c r="C189" s="70"/>
      <c r="D189" s="70"/>
      <c r="E189" s="70"/>
      <c r="F189" s="70"/>
      <c r="G189" s="70"/>
      <c r="H189" s="70"/>
      <c r="I189" s="277"/>
      <c r="J189" s="244"/>
      <c r="L189" s="39" t="s">
        <v>9</v>
      </c>
      <c r="M189" s="40">
        <f>+M178+M182+M188+M174</f>
        <v>0</v>
      </c>
      <c r="N189" s="41">
        <f>+N178+N182+N188+N174</f>
        <v>0</v>
      </c>
      <c r="O189" s="40">
        <f>+O178+O182+O188+O174</f>
        <v>0</v>
      </c>
      <c r="P189" s="40">
        <f>+P178+P182+P188+P174</f>
        <v>0</v>
      </c>
      <c r="Q189" s="40">
        <f>+Q178+Q182+Q188+Q174</f>
        <v>0</v>
      </c>
      <c r="R189" s="40"/>
      <c r="S189" s="41"/>
      <c r="T189" s="40"/>
      <c r="U189" s="40"/>
      <c r="V189" s="40"/>
      <c r="W189" s="54"/>
    </row>
    <row r="190" spans="2:12" ht="13.5" thickTop="1">
      <c r="B190" s="70"/>
      <c r="C190" s="70"/>
      <c r="D190" s="70"/>
      <c r="E190" s="70"/>
      <c r="F190" s="70"/>
      <c r="G190" s="70"/>
      <c r="H190" s="70"/>
      <c r="I190" s="277"/>
      <c r="J190" s="244"/>
      <c r="L190" s="63" t="s">
        <v>65</v>
      </c>
    </row>
    <row r="191" spans="2:23" ht="12.75">
      <c r="B191" s="70"/>
      <c r="C191" s="70"/>
      <c r="D191" s="70"/>
      <c r="E191" s="70"/>
      <c r="F191" s="70"/>
      <c r="G191" s="70"/>
      <c r="H191" s="70"/>
      <c r="I191" s="277"/>
      <c r="J191" s="244"/>
      <c r="L191" s="348" t="s">
        <v>53</v>
      </c>
      <c r="M191" s="348"/>
      <c r="N191" s="348"/>
      <c r="O191" s="348"/>
      <c r="P191" s="348"/>
      <c r="Q191" s="348"/>
      <c r="R191" s="348"/>
      <c r="S191" s="348"/>
      <c r="T191" s="348"/>
      <c r="U191" s="348"/>
      <c r="V191" s="348"/>
      <c r="W191" s="348"/>
    </row>
    <row r="192" spans="2:23" ht="15.75">
      <c r="B192" s="70"/>
      <c r="C192" s="70"/>
      <c r="D192" s="70"/>
      <c r="E192" s="70"/>
      <c r="F192" s="70"/>
      <c r="G192" s="70"/>
      <c r="H192" s="70"/>
      <c r="I192" s="277"/>
      <c r="J192" s="244"/>
      <c r="L192" s="349" t="s">
        <v>54</v>
      </c>
      <c r="M192" s="349"/>
      <c r="N192" s="349"/>
      <c r="O192" s="349"/>
      <c r="P192" s="349"/>
      <c r="Q192" s="349"/>
      <c r="R192" s="349"/>
      <c r="S192" s="349"/>
      <c r="T192" s="349"/>
      <c r="U192" s="349"/>
      <c r="V192" s="349"/>
      <c r="W192" s="349"/>
    </row>
    <row r="193" spans="2:23" ht="13.5" thickBot="1">
      <c r="B193" s="70"/>
      <c r="C193" s="70"/>
      <c r="D193" s="70"/>
      <c r="E193" s="70"/>
      <c r="F193" s="70"/>
      <c r="G193" s="70"/>
      <c r="H193" s="70"/>
      <c r="I193" s="277"/>
      <c r="J193" s="244"/>
      <c r="W193" s="272" t="s">
        <v>43</v>
      </c>
    </row>
    <row r="194" spans="2:23" ht="17.25" thickBot="1" thickTop="1">
      <c r="B194" s="70"/>
      <c r="C194" s="70"/>
      <c r="D194" s="70"/>
      <c r="E194" s="70"/>
      <c r="F194" s="70"/>
      <c r="G194" s="70"/>
      <c r="H194" s="70"/>
      <c r="I194" s="277"/>
      <c r="J194" s="244"/>
      <c r="L194" s="3"/>
      <c r="M194" s="350" t="s">
        <v>67</v>
      </c>
      <c r="N194" s="351"/>
      <c r="O194" s="351"/>
      <c r="P194" s="351"/>
      <c r="Q194" s="352"/>
      <c r="R194" s="353" t="s">
        <v>68</v>
      </c>
      <c r="S194" s="354"/>
      <c r="T194" s="354"/>
      <c r="U194" s="354"/>
      <c r="V194" s="355"/>
      <c r="W194" s="269" t="s">
        <v>4</v>
      </c>
    </row>
    <row r="195" spans="2:23" ht="13.5" thickTop="1">
      <c r="B195" s="70"/>
      <c r="C195" s="70"/>
      <c r="D195" s="70"/>
      <c r="E195" s="70"/>
      <c r="F195" s="70"/>
      <c r="G195" s="70"/>
      <c r="H195" s="70"/>
      <c r="I195" s="277"/>
      <c r="J195" s="244"/>
      <c r="L195" s="4" t="s">
        <v>5</v>
      </c>
      <c r="M195" s="5"/>
      <c r="N195" s="8"/>
      <c r="O195" s="9"/>
      <c r="P195" s="10"/>
      <c r="Q195" s="11"/>
      <c r="R195" s="5"/>
      <c r="S195" s="8"/>
      <c r="T195" s="9"/>
      <c r="U195" s="10"/>
      <c r="V195" s="11"/>
      <c r="W195" s="270" t="s">
        <v>6</v>
      </c>
    </row>
    <row r="196" spans="2:23" ht="13.5" thickBot="1">
      <c r="B196" s="70"/>
      <c r="C196" s="70"/>
      <c r="D196" s="70"/>
      <c r="E196" s="70"/>
      <c r="F196" s="70"/>
      <c r="G196" s="70"/>
      <c r="H196" s="70"/>
      <c r="I196" s="277"/>
      <c r="J196" s="244"/>
      <c r="L196" s="12"/>
      <c r="M196" s="15" t="s">
        <v>44</v>
      </c>
      <c r="N196" s="16" t="s">
        <v>45</v>
      </c>
      <c r="O196" s="17" t="s">
        <v>46</v>
      </c>
      <c r="P196" s="18" t="s">
        <v>13</v>
      </c>
      <c r="Q196" s="19" t="s">
        <v>9</v>
      </c>
      <c r="R196" s="15" t="s">
        <v>44</v>
      </c>
      <c r="S196" s="16" t="s">
        <v>45</v>
      </c>
      <c r="T196" s="17" t="s">
        <v>46</v>
      </c>
      <c r="U196" s="18" t="s">
        <v>13</v>
      </c>
      <c r="V196" s="19" t="s">
        <v>9</v>
      </c>
      <c r="W196" s="271"/>
    </row>
    <row r="197" spans="2:23" ht="4.5" customHeight="1" thickTop="1">
      <c r="B197" s="70"/>
      <c r="C197" s="70"/>
      <c r="D197" s="70"/>
      <c r="E197" s="70"/>
      <c r="F197" s="70"/>
      <c r="G197" s="70"/>
      <c r="H197" s="70"/>
      <c r="I197" s="277"/>
      <c r="J197" s="244"/>
      <c r="L197" s="4"/>
      <c r="M197" s="23"/>
      <c r="N197" s="24"/>
      <c r="O197" s="25"/>
      <c r="P197" s="26"/>
      <c r="Q197" s="27"/>
      <c r="R197" s="23"/>
      <c r="S197" s="24"/>
      <c r="T197" s="25"/>
      <c r="U197" s="26"/>
      <c r="V197" s="28"/>
      <c r="W197" s="230"/>
    </row>
    <row r="198" spans="2:23" ht="12.75">
      <c r="B198" s="70"/>
      <c r="C198" s="70"/>
      <c r="D198" s="70"/>
      <c r="E198" s="70"/>
      <c r="F198" s="70"/>
      <c r="G198" s="70"/>
      <c r="H198" s="70"/>
      <c r="I198" s="277"/>
      <c r="J198" s="244"/>
      <c r="L198" s="4" t="s">
        <v>14</v>
      </c>
      <c r="M198" s="29">
        <v>7</v>
      </c>
      <c r="N198" s="36">
        <v>0</v>
      </c>
      <c r="O198" s="33">
        <f>SUM(M198:N198)</f>
        <v>7</v>
      </c>
      <c r="P198" s="34">
        <v>0</v>
      </c>
      <c r="Q198" s="31">
        <f>O198+P198</f>
        <v>7</v>
      </c>
      <c r="R198" s="29">
        <v>6</v>
      </c>
      <c r="S198" s="36">
        <v>0</v>
      </c>
      <c r="T198" s="51">
        <f>SUM(R198:S198)</f>
        <v>6</v>
      </c>
      <c r="U198" s="34">
        <v>0</v>
      </c>
      <c r="V198" s="31">
        <f>T198+U198</f>
        <v>6</v>
      </c>
      <c r="W198" s="340">
        <f aca="true" t="shared" si="73" ref="W198:W210">IF(Q198=0,0,((V198/Q198)-1)*100)</f>
        <v>-14.28571428571429</v>
      </c>
    </row>
    <row r="199" spans="2:23" ht="12.75">
      <c r="B199" s="70"/>
      <c r="C199" s="70"/>
      <c r="D199" s="70"/>
      <c r="E199" s="70"/>
      <c r="F199" s="70"/>
      <c r="G199" s="70"/>
      <c r="H199" s="70"/>
      <c r="I199" s="277"/>
      <c r="J199" s="244"/>
      <c r="L199" s="4" t="s">
        <v>15</v>
      </c>
      <c r="M199" s="29">
        <v>6</v>
      </c>
      <c r="N199" s="36">
        <v>3</v>
      </c>
      <c r="O199" s="33">
        <f>SUM(M199:N199)</f>
        <v>9</v>
      </c>
      <c r="P199" s="34">
        <v>0</v>
      </c>
      <c r="Q199" s="31">
        <f>O199+P199</f>
        <v>9</v>
      </c>
      <c r="R199" s="29">
        <v>12</v>
      </c>
      <c r="S199" s="36">
        <v>0</v>
      </c>
      <c r="T199" s="51">
        <f>SUM(R199:S199)</f>
        <v>12</v>
      </c>
      <c r="U199" s="34">
        <v>0</v>
      </c>
      <c r="V199" s="31">
        <f>T199+U199</f>
        <v>12</v>
      </c>
      <c r="W199" s="318">
        <f t="shared" si="73"/>
        <v>33.33333333333333</v>
      </c>
    </row>
    <row r="200" spans="2:23" ht="13.5" thickBot="1">
      <c r="B200" s="70"/>
      <c r="C200" s="70"/>
      <c r="D200" s="70"/>
      <c r="E200" s="70"/>
      <c r="F200" s="70"/>
      <c r="G200" s="70"/>
      <c r="H200" s="70"/>
      <c r="I200" s="277"/>
      <c r="J200" s="244"/>
      <c r="L200" s="4" t="s">
        <v>16</v>
      </c>
      <c r="M200" s="29">
        <v>8</v>
      </c>
      <c r="N200" s="36">
        <v>9</v>
      </c>
      <c r="O200" s="33">
        <f>SUM(M200:N200)</f>
        <v>17</v>
      </c>
      <c r="P200" s="52">
        <v>0</v>
      </c>
      <c r="Q200" s="31">
        <f>O200+P200</f>
        <v>17</v>
      </c>
      <c r="R200" s="29">
        <v>24</v>
      </c>
      <c r="S200" s="36">
        <v>0</v>
      </c>
      <c r="T200" s="51">
        <f>SUM(R200:S200)</f>
        <v>24</v>
      </c>
      <c r="U200" s="52">
        <v>0</v>
      </c>
      <c r="V200" s="31">
        <f>T200+U200</f>
        <v>24</v>
      </c>
      <c r="W200" s="318">
        <f t="shared" si="73"/>
        <v>41.176470588235304</v>
      </c>
    </row>
    <row r="201" spans="2:23" ht="14.25" thickBot="1" thickTop="1">
      <c r="B201" s="70"/>
      <c r="C201" s="70"/>
      <c r="D201" s="70"/>
      <c r="E201" s="70"/>
      <c r="F201" s="70"/>
      <c r="G201" s="70"/>
      <c r="H201" s="70"/>
      <c r="I201" s="277"/>
      <c r="J201" s="244"/>
      <c r="L201" s="39" t="s">
        <v>59</v>
      </c>
      <c r="M201" s="40">
        <f>M198+M199+M200</f>
        <v>21</v>
      </c>
      <c r="N201" s="41">
        <f>N198+N199+N200</f>
        <v>12</v>
      </c>
      <c r="O201" s="40">
        <f>O198+O199+O200</f>
        <v>33</v>
      </c>
      <c r="P201" s="40">
        <f>P198+P199+P200</f>
        <v>0</v>
      </c>
      <c r="Q201" s="42">
        <f>+Q198+Q199+Q200</f>
        <v>33</v>
      </c>
      <c r="R201" s="40">
        <f>R198+R199+R200</f>
        <v>42</v>
      </c>
      <c r="S201" s="41">
        <f>S198+S199+S200</f>
        <v>0</v>
      </c>
      <c r="T201" s="40">
        <f>T198+T199+T200</f>
        <v>42</v>
      </c>
      <c r="U201" s="40">
        <f>U198+U199+U200</f>
        <v>0</v>
      </c>
      <c r="V201" s="42">
        <f>+V198+V199+V200</f>
        <v>42</v>
      </c>
      <c r="W201" s="319">
        <f t="shared" si="73"/>
        <v>27.27272727272727</v>
      </c>
    </row>
    <row r="202" spans="2:23" ht="13.5" thickTop="1">
      <c r="B202" s="70"/>
      <c r="C202" s="70"/>
      <c r="D202" s="70"/>
      <c r="E202" s="70"/>
      <c r="F202" s="70"/>
      <c r="G202" s="70"/>
      <c r="H202" s="70"/>
      <c r="I202" s="277"/>
      <c r="J202" s="244"/>
      <c r="L202" s="4" t="s">
        <v>18</v>
      </c>
      <c r="M202" s="29">
        <v>17</v>
      </c>
      <c r="N202" s="36">
        <v>11</v>
      </c>
      <c r="O202" s="33">
        <f>SUM(M202:N202)</f>
        <v>28</v>
      </c>
      <c r="P202" s="34">
        <v>0</v>
      </c>
      <c r="Q202" s="35">
        <f>+P202+O202</f>
        <v>28</v>
      </c>
      <c r="R202" s="29">
        <v>32</v>
      </c>
      <c r="S202" s="36">
        <v>0</v>
      </c>
      <c r="T202" s="33">
        <f>SUM(R202:S202)</f>
        <v>32</v>
      </c>
      <c r="U202" s="34">
        <v>0</v>
      </c>
      <c r="V202" s="31">
        <f>T202+U202</f>
        <v>32</v>
      </c>
      <c r="W202" s="318">
        <f t="shared" si="73"/>
        <v>14.28571428571428</v>
      </c>
    </row>
    <row r="203" spans="2:23" ht="12.75">
      <c r="B203" s="70"/>
      <c r="C203" s="70"/>
      <c r="D203" s="70"/>
      <c r="E203" s="70"/>
      <c r="F203" s="70"/>
      <c r="G203" s="70"/>
      <c r="H203" s="70"/>
      <c r="I203" s="277"/>
      <c r="J203" s="244"/>
      <c r="L203" s="4" t="s">
        <v>19</v>
      </c>
      <c r="M203" s="29">
        <v>7</v>
      </c>
      <c r="N203" s="36">
        <v>8</v>
      </c>
      <c r="O203" s="33">
        <f>SUM(M203:N203)</f>
        <v>15</v>
      </c>
      <c r="P203" s="34">
        <v>0</v>
      </c>
      <c r="Q203" s="35">
        <f>+P203+O203</f>
        <v>15</v>
      </c>
      <c r="R203" s="29">
        <v>32</v>
      </c>
      <c r="S203" s="36">
        <v>6</v>
      </c>
      <c r="T203" s="33">
        <f>SUM(R203:S203)</f>
        <v>38</v>
      </c>
      <c r="U203" s="34">
        <v>0</v>
      </c>
      <c r="V203" s="31">
        <f>T203+U203</f>
        <v>38</v>
      </c>
      <c r="W203" s="318">
        <f t="shared" si="73"/>
        <v>153.33333333333331</v>
      </c>
    </row>
    <row r="204" spans="2:23" ht="13.5" thickBot="1">
      <c r="B204" s="70"/>
      <c r="C204" s="70"/>
      <c r="D204" s="70"/>
      <c r="E204" s="70"/>
      <c r="F204" s="70"/>
      <c r="G204" s="70"/>
      <c r="H204" s="70"/>
      <c r="I204" s="277"/>
      <c r="J204" s="244"/>
      <c r="L204" s="4" t="s">
        <v>20</v>
      </c>
      <c r="M204" s="29">
        <v>0</v>
      </c>
      <c r="N204" s="36">
        <v>0</v>
      </c>
      <c r="O204" s="33">
        <f>SUM(M204:N204)</f>
        <v>0</v>
      </c>
      <c r="P204" s="34">
        <v>0</v>
      </c>
      <c r="Q204" s="35">
        <f>+P204+O204</f>
        <v>0</v>
      </c>
      <c r="R204" s="29">
        <v>22</v>
      </c>
      <c r="S204" s="36">
        <v>19</v>
      </c>
      <c r="T204" s="33">
        <f>SUM(R204:S204)</f>
        <v>41</v>
      </c>
      <c r="U204" s="34">
        <v>0</v>
      </c>
      <c r="V204" s="31">
        <f>T204+U204</f>
        <v>41</v>
      </c>
      <c r="W204" s="318">
        <f>IF(Q204=0,0,((V204/Q204)-1)*100)</f>
        <v>0</v>
      </c>
    </row>
    <row r="205" spans="2:23" ht="14.25" thickBot="1" thickTop="1">
      <c r="B205" s="70"/>
      <c r="C205" s="70"/>
      <c r="D205" s="70"/>
      <c r="E205" s="70"/>
      <c r="F205" s="70"/>
      <c r="G205" s="70"/>
      <c r="H205" s="70"/>
      <c r="I205" s="277"/>
      <c r="J205" s="244"/>
      <c r="L205" s="44" t="s">
        <v>57</v>
      </c>
      <c r="M205" s="45">
        <f aca="true" t="shared" si="74" ref="M205:V205">M202+M203+M204</f>
        <v>24</v>
      </c>
      <c r="N205" s="46">
        <f t="shared" si="74"/>
        <v>19</v>
      </c>
      <c r="O205" s="49">
        <f t="shared" si="74"/>
        <v>43</v>
      </c>
      <c r="P205" s="47">
        <f t="shared" si="74"/>
        <v>0</v>
      </c>
      <c r="Q205" s="100">
        <f t="shared" si="74"/>
        <v>43</v>
      </c>
      <c r="R205" s="45">
        <f t="shared" si="74"/>
        <v>86</v>
      </c>
      <c r="S205" s="46">
        <f t="shared" si="74"/>
        <v>25</v>
      </c>
      <c r="T205" s="47">
        <f t="shared" si="74"/>
        <v>111</v>
      </c>
      <c r="U205" s="47">
        <f t="shared" si="74"/>
        <v>0</v>
      </c>
      <c r="V205" s="47">
        <f t="shared" si="74"/>
        <v>111</v>
      </c>
      <c r="W205" s="319">
        <f t="shared" si="73"/>
        <v>158.13953488372096</v>
      </c>
    </row>
    <row r="206" spans="2:23" ht="13.5" thickTop="1">
      <c r="B206" s="70"/>
      <c r="C206" s="70"/>
      <c r="D206" s="70"/>
      <c r="E206" s="70"/>
      <c r="F206" s="70"/>
      <c r="G206" s="70"/>
      <c r="H206" s="70"/>
      <c r="I206" s="277"/>
      <c r="J206" s="244"/>
      <c r="L206" s="4" t="s">
        <v>22</v>
      </c>
      <c r="M206" s="29">
        <v>5</v>
      </c>
      <c r="N206" s="36">
        <v>0</v>
      </c>
      <c r="O206" s="33">
        <f>SUM(M206:N206)</f>
        <v>5</v>
      </c>
      <c r="P206" s="34">
        <v>0</v>
      </c>
      <c r="Q206" s="35">
        <f>+P206+O206</f>
        <v>5</v>
      </c>
      <c r="R206" s="29">
        <v>25</v>
      </c>
      <c r="S206" s="36">
        <v>16</v>
      </c>
      <c r="T206" s="33">
        <f>SUM(R206:S206)</f>
        <v>41</v>
      </c>
      <c r="U206" s="34">
        <v>0</v>
      </c>
      <c r="V206" s="31">
        <f>SUM(T206:U206)</f>
        <v>41</v>
      </c>
      <c r="W206" s="289">
        <f t="shared" si="73"/>
        <v>719.9999999999999</v>
      </c>
    </row>
    <row r="207" spans="2:23" ht="12.75">
      <c r="B207" s="70"/>
      <c r="C207" s="70"/>
      <c r="D207" s="70"/>
      <c r="E207" s="70"/>
      <c r="F207" s="70"/>
      <c r="G207" s="70"/>
      <c r="H207" s="70"/>
      <c r="I207" s="277"/>
      <c r="J207" s="244"/>
      <c r="L207" s="4" t="s">
        <v>23</v>
      </c>
      <c r="M207" s="29">
        <v>4</v>
      </c>
      <c r="N207" s="36">
        <v>0</v>
      </c>
      <c r="O207" s="33">
        <f>SUM(M207:N207)</f>
        <v>4</v>
      </c>
      <c r="P207" s="34">
        <v>0</v>
      </c>
      <c r="Q207" s="35">
        <f>+P207+O207</f>
        <v>4</v>
      </c>
      <c r="R207" s="29">
        <v>14</v>
      </c>
      <c r="S207" s="36">
        <v>13</v>
      </c>
      <c r="T207" s="33">
        <f>SUM(R207:S207)</f>
        <v>27</v>
      </c>
      <c r="U207" s="34">
        <v>0</v>
      </c>
      <c r="V207" s="31">
        <f>SUM(T207:U207)</f>
        <v>27</v>
      </c>
      <c r="W207" s="289">
        <f>IF(Q207=0,0,((V207/Q207)-1)*100)</f>
        <v>575</v>
      </c>
    </row>
    <row r="208" spans="2:23" ht="13.5" thickBot="1">
      <c r="B208" s="70"/>
      <c r="C208" s="70"/>
      <c r="D208" s="70"/>
      <c r="E208" s="70"/>
      <c r="F208" s="70"/>
      <c r="G208" s="70"/>
      <c r="H208" s="70"/>
      <c r="I208" s="277"/>
      <c r="J208" s="244"/>
      <c r="L208" s="4" t="s">
        <v>24</v>
      </c>
      <c r="M208" s="29">
        <v>4</v>
      </c>
      <c r="N208" s="36">
        <v>0</v>
      </c>
      <c r="O208" s="51">
        <f>SUM(M208:N208)</f>
        <v>4</v>
      </c>
      <c r="P208" s="52">
        <v>0</v>
      </c>
      <c r="Q208" s="35">
        <f>+P208+O208</f>
        <v>4</v>
      </c>
      <c r="R208" s="29">
        <v>5</v>
      </c>
      <c r="S208" s="36">
        <v>27</v>
      </c>
      <c r="T208" s="51">
        <f>SUM(R208:S208)</f>
        <v>32</v>
      </c>
      <c r="U208" s="52">
        <v>0</v>
      </c>
      <c r="V208" s="31">
        <f>SUM(T208:U208)</f>
        <v>32</v>
      </c>
      <c r="W208" s="289">
        <f>IF(Q208=0,0,((V208/Q208)-1)*100)</f>
        <v>700</v>
      </c>
    </row>
    <row r="209" spans="2:23" ht="14.25" thickBot="1" thickTop="1">
      <c r="B209" s="70"/>
      <c r="C209" s="70"/>
      <c r="D209" s="70"/>
      <c r="E209" s="70"/>
      <c r="F209" s="70"/>
      <c r="G209" s="70"/>
      <c r="H209" s="70"/>
      <c r="I209" s="277"/>
      <c r="J209" s="244"/>
      <c r="L209" s="39" t="s">
        <v>25</v>
      </c>
      <c r="M209" s="40">
        <f aca="true" t="shared" si="75" ref="M209:V209">+M206+M207+M208</f>
        <v>13</v>
      </c>
      <c r="N209" s="41">
        <f t="shared" si="75"/>
        <v>0</v>
      </c>
      <c r="O209" s="40">
        <f t="shared" si="75"/>
        <v>13</v>
      </c>
      <c r="P209" s="40">
        <f t="shared" si="75"/>
        <v>0</v>
      </c>
      <c r="Q209" s="40">
        <f t="shared" si="75"/>
        <v>13</v>
      </c>
      <c r="R209" s="40">
        <f t="shared" si="75"/>
        <v>44</v>
      </c>
      <c r="S209" s="41">
        <f t="shared" si="75"/>
        <v>56</v>
      </c>
      <c r="T209" s="40">
        <f t="shared" si="75"/>
        <v>100</v>
      </c>
      <c r="U209" s="40">
        <f t="shared" si="75"/>
        <v>0</v>
      </c>
      <c r="V209" s="40">
        <f t="shared" si="75"/>
        <v>100</v>
      </c>
      <c r="W209" s="290">
        <f>IF(Q209=0,0,((V209/Q209)-1)*100)</f>
        <v>669.2307692307693</v>
      </c>
    </row>
    <row r="210" spans="2:23" ht="14.25" thickBot="1" thickTop="1">
      <c r="B210" s="70"/>
      <c r="C210" s="70"/>
      <c r="D210" s="70"/>
      <c r="E210" s="70"/>
      <c r="F210" s="70"/>
      <c r="G210" s="70"/>
      <c r="H210" s="70"/>
      <c r="I210" s="277"/>
      <c r="J210" s="244"/>
      <c r="L210" s="4" t="s">
        <v>27</v>
      </c>
      <c r="M210" s="29">
        <v>7</v>
      </c>
      <c r="N210" s="36">
        <v>0</v>
      </c>
      <c r="O210" s="51">
        <f>SUM(M210:N210)</f>
        <v>7</v>
      </c>
      <c r="P210" s="59">
        <v>0</v>
      </c>
      <c r="Q210" s="35">
        <f>+P210+O210</f>
        <v>7</v>
      </c>
      <c r="R210" s="29">
        <v>16</v>
      </c>
      <c r="S210" s="36">
        <v>16</v>
      </c>
      <c r="T210" s="51">
        <f>SUM(R210:S210)</f>
        <v>32</v>
      </c>
      <c r="U210" s="59">
        <v>0</v>
      </c>
      <c r="V210" s="31">
        <f>T210+U210</f>
        <v>32</v>
      </c>
      <c r="W210" s="289">
        <f t="shared" si="73"/>
        <v>357.1428571428571</v>
      </c>
    </row>
    <row r="211" spans="1:23" ht="14.25" thickBot="1" thickTop="1">
      <c r="A211" s="244"/>
      <c r="B211" s="262"/>
      <c r="C211" s="263"/>
      <c r="D211" s="263"/>
      <c r="E211" s="263"/>
      <c r="F211" s="263"/>
      <c r="G211" s="263"/>
      <c r="H211" s="263"/>
      <c r="I211" s="311"/>
      <c r="J211" s="244"/>
      <c r="L211" s="39" t="s">
        <v>69</v>
      </c>
      <c r="M211" s="42">
        <f aca="true" t="shared" si="76" ref="M211:V211">+M205+M209+M210</f>
        <v>44</v>
      </c>
      <c r="N211" s="123">
        <f t="shared" si="76"/>
        <v>19</v>
      </c>
      <c r="O211" s="40">
        <f t="shared" si="76"/>
        <v>63</v>
      </c>
      <c r="P211" s="40">
        <f t="shared" si="76"/>
        <v>0</v>
      </c>
      <c r="Q211" s="40">
        <f t="shared" si="76"/>
        <v>63</v>
      </c>
      <c r="R211" s="42">
        <f t="shared" si="76"/>
        <v>146</v>
      </c>
      <c r="S211" s="123">
        <f t="shared" si="76"/>
        <v>97</v>
      </c>
      <c r="T211" s="40">
        <f t="shared" si="76"/>
        <v>243</v>
      </c>
      <c r="U211" s="40">
        <f t="shared" si="76"/>
        <v>0</v>
      </c>
      <c r="V211" s="40">
        <f t="shared" si="76"/>
        <v>243</v>
      </c>
      <c r="W211" s="290">
        <f>IF(Q211=0,0,((V211/Q211)-1)*100)</f>
        <v>285.7142857142857</v>
      </c>
    </row>
    <row r="212" spans="1:23" ht="14.25" thickBot="1" thickTop="1">
      <c r="A212" s="70"/>
      <c r="B212" s="262"/>
      <c r="C212" s="263"/>
      <c r="D212" s="263"/>
      <c r="E212" s="263"/>
      <c r="F212" s="263"/>
      <c r="G212" s="263"/>
      <c r="H212" s="263"/>
      <c r="I212" s="311"/>
      <c r="J212" s="70"/>
      <c r="L212" s="39" t="s">
        <v>70</v>
      </c>
      <c r="M212" s="42">
        <f aca="true" t="shared" si="77" ref="M212:V212">+M201+M205+M209+M210</f>
        <v>65</v>
      </c>
      <c r="N212" s="123">
        <f t="shared" si="77"/>
        <v>31</v>
      </c>
      <c r="O212" s="40">
        <f t="shared" si="77"/>
        <v>96</v>
      </c>
      <c r="P212" s="40">
        <f t="shared" si="77"/>
        <v>0</v>
      </c>
      <c r="Q212" s="40">
        <f t="shared" si="77"/>
        <v>96</v>
      </c>
      <c r="R212" s="42">
        <f t="shared" si="77"/>
        <v>188</v>
      </c>
      <c r="S212" s="123">
        <f t="shared" si="77"/>
        <v>97</v>
      </c>
      <c r="T212" s="40">
        <f t="shared" si="77"/>
        <v>285</v>
      </c>
      <c r="U212" s="40">
        <f t="shared" si="77"/>
        <v>0</v>
      </c>
      <c r="V212" s="40">
        <f t="shared" si="77"/>
        <v>285</v>
      </c>
      <c r="W212" s="290">
        <f>IF(Q212=0,0,((V212/Q212)-1)*100)</f>
        <v>196.875</v>
      </c>
    </row>
    <row r="213" spans="2:23" ht="13.5" thickTop="1">
      <c r="B213" s="70"/>
      <c r="C213" s="70"/>
      <c r="D213" s="70"/>
      <c r="E213" s="70"/>
      <c r="F213" s="70"/>
      <c r="G213" s="70"/>
      <c r="H213" s="70"/>
      <c r="I213" s="277"/>
      <c r="J213" s="244"/>
      <c r="L213" s="4" t="s">
        <v>28</v>
      </c>
      <c r="M213" s="29">
        <v>22</v>
      </c>
      <c r="N213" s="36">
        <v>0</v>
      </c>
      <c r="O213" s="51">
        <f>SUM(M213:N213)</f>
        <v>22</v>
      </c>
      <c r="P213" s="34">
        <v>0</v>
      </c>
      <c r="Q213" s="35">
        <f>+P213+O213</f>
        <v>22</v>
      </c>
      <c r="R213" s="29"/>
      <c r="S213" s="36"/>
      <c r="T213" s="33"/>
      <c r="U213" s="34"/>
      <c r="V213" s="31"/>
      <c r="W213" s="289"/>
    </row>
    <row r="214" spans="2:23" ht="13.5" thickBot="1">
      <c r="B214" s="70"/>
      <c r="C214" s="70"/>
      <c r="D214" s="70"/>
      <c r="E214" s="70"/>
      <c r="F214" s="70"/>
      <c r="G214" s="70"/>
      <c r="H214" s="70"/>
      <c r="I214" s="277"/>
      <c r="J214" s="244"/>
      <c r="L214" s="4" t="s">
        <v>29</v>
      </c>
      <c r="M214" s="29">
        <v>7</v>
      </c>
      <c r="N214" s="36">
        <v>0</v>
      </c>
      <c r="O214" s="33">
        <f>SUM(M214:N214)</f>
        <v>7</v>
      </c>
      <c r="P214" s="52">
        <v>0</v>
      </c>
      <c r="Q214" s="35">
        <f>+P214+O214</f>
        <v>7</v>
      </c>
      <c r="R214" s="29"/>
      <c r="S214" s="36"/>
      <c r="T214" s="33"/>
      <c r="U214" s="52"/>
      <c r="V214" s="31"/>
      <c r="W214" s="289"/>
    </row>
    <row r="215" spans="2:23" ht="14.25" thickBot="1" thickTop="1">
      <c r="B215" s="70"/>
      <c r="C215" s="70"/>
      <c r="D215" s="70"/>
      <c r="E215" s="70"/>
      <c r="F215" s="70"/>
      <c r="G215" s="70"/>
      <c r="H215" s="70"/>
      <c r="I215" s="277"/>
      <c r="J215" s="244"/>
      <c r="L215" s="39" t="s">
        <v>30</v>
      </c>
      <c r="M215" s="40">
        <f>+M210+M213+M214</f>
        <v>36</v>
      </c>
      <c r="N215" s="41">
        <f>+N210+N213+N214</f>
        <v>0</v>
      </c>
      <c r="O215" s="40">
        <f>+O210+O213+O214</f>
        <v>36</v>
      </c>
      <c r="P215" s="40">
        <f>+P210+P213+P214</f>
        <v>0</v>
      </c>
      <c r="Q215" s="43">
        <f>+Q210+Q213+Q214</f>
        <v>36</v>
      </c>
      <c r="R215" s="40"/>
      <c r="S215" s="41"/>
      <c r="T215" s="40"/>
      <c r="U215" s="40"/>
      <c r="V215" s="43"/>
      <c r="W215" s="290"/>
    </row>
    <row r="216" spans="2:23" ht="14.25" thickBot="1" thickTop="1">
      <c r="B216" s="70"/>
      <c r="C216" s="70"/>
      <c r="D216" s="70"/>
      <c r="E216" s="70"/>
      <c r="F216" s="70"/>
      <c r="G216" s="70"/>
      <c r="H216" s="70"/>
      <c r="I216" s="277"/>
      <c r="J216" s="244"/>
      <c r="L216" s="39" t="s">
        <v>9</v>
      </c>
      <c r="M216" s="42">
        <f>+M205+M209+M215+M201</f>
        <v>94</v>
      </c>
      <c r="N216" s="123">
        <f>+N205+N209+N215+N201</f>
        <v>31</v>
      </c>
      <c r="O216" s="40">
        <f>+O205+O209+O215+O201</f>
        <v>125</v>
      </c>
      <c r="P216" s="40">
        <f>+P205+P209+P215+P201</f>
        <v>0</v>
      </c>
      <c r="Q216" s="40">
        <f>+Q205+Q209+Q215+Q201</f>
        <v>125</v>
      </c>
      <c r="R216" s="42"/>
      <c r="S216" s="123"/>
      <c r="T216" s="40"/>
      <c r="U216" s="40"/>
      <c r="V216" s="40"/>
      <c r="W216" s="290"/>
    </row>
    <row r="217" spans="2:12" ht="13.5" thickTop="1">
      <c r="B217" s="70"/>
      <c r="C217" s="70"/>
      <c r="D217" s="70"/>
      <c r="E217" s="70"/>
      <c r="F217" s="70"/>
      <c r="G217" s="70"/>
      <c r="H217" s="70"/>
      <c r="I217" s="277"/>
      <c r="J217" s="244"/>
      <c r="L217" s="63" t="s">
        <v>65</v>
      </c>
    </row>
    <row r="218" spans="2:23" ht="12.75">
      <c r="B218" s="70"/>
      <c r="C218" s="70"/>
      <c r="D218" s="70"/>
      <c r="E218" s="70"/>
      <c r="F218" s="70"/>
      <c r="G218" s="70"/>
      <c r="H218" s="70"/>
      <c r="I218" s="277"/>
      <c r="J218" s="244"/>
      <c r="L218" s="134" t="s">
        <v>62</v>
      </c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75"/>
    </row>
    <row r="219" spans="2:23" ht="12.75">
      <c r="B219" s="70"/>
      <c r="C219" s="70"/>
      <c r="D219" s="70"/>
      <c r="E219" s="70"/>
      <c r="F219" s="70"/>
      <c r="G219" s="70"/>
      <c r="H219" s="70"/>
      <c r="I219" s="277"/>
      <c r="J219" s="244"/>
      <c r="L219" s="348" t="s">
        <v>55</v>
      </c>
      <c r="M219" s="348"/>
      <c r="N219" s="348"/>
      <c r="O219" s="348"/>
      <c r="P219" s="348"/>
      <c r="Q219" s="348"/>
      <c r="R219" s="348"/>
      <c r="S219" s="348"/>
      <c r="T219" s="348"/>
      <c r="U219" s="348"/>
      <c r="V219" s="348"/>
      <c r="W219" s="348"/>
    </row>
    <row r="220" spans="2:23" ht="16.5" thickBot="1">
      <c r="B220" s="70"/>
      <c r="C220" s="70"/>
      <c r="D220" s="70"/>
      <c r="E220" s="70"/>
      <c r="F220" s="70"/>
      <c r="G220" s="70"/>
      <c r="H220" s="70"/>
      <c r="I220" s="277"/>
      <c r="J220" s="244"/>
      <c r="L220" s="349" t="s">
        <v>56</v>
      </c>
      <c r="M220" s="349"/>
      <c r="N220" s="349"/>
      <c r="O220" s="349"/>
      <c r="P220" s="349"/>
      <c r="Q220" s="349"/>
      <c r="R220" s="349"/>
      <c r="S220" s="349"/>
      <c r="T220" s="349"/>
      <c r="U220" s="349"/>
      <c r="V220" s="349"/>
      <c r="W220" s="349"/>
    </row>
    <row r="221" spans="2:23" ht="17.25" thickBot="1" thickTop="1">
      <c r="B221" s="70"/>
      <c r="C221" s="70"/>
      <c r="D221" s="70"/>
      <c r="E221" s="70"/>
      <c r="F221" s="70"/>
      <c r="G221" s="70"/>
      <c r="H221" s="70"/>
      <c r="I221" s="277"/>
      <c r="J221" s="244"/>
      <c r="L221" s="3"/>
      <c r="M221" s="350" t="s">
        <v>67</v>
      </c>
      <c r="N221" s="351"/>
      <c r="O221" s="351"/>
      <c r="P221" s="351"/>
      <c r="Q221" s="352"/>
      <c r="R221" s="353" t="s">
        <v>68</v>
      </c>
      <c r="S221" s="354"/>
      <c r="T221" s="354"/>
      <c r="U221" s="354"/>
      <c r="V221" s="355"/>
      <c r="W221" s="269" t="s">
        <v>4</v>
      </c>
    </row>
    <row r="222" spans="2:23" ht="13.5" thickTop="1">
      <c r="B222" s="70"/>
      <c r="C222" s="70"/>
      <c r="D222" s="70"/>
      <c r="E222" s="70"/>
      <c r="F222" s="70"/>
      <c r="G222" s="70"/>
      <c r="H222" s="70"/>
      <c r="I222" s="277"/>
      <c r="J222" s="244"/>
      <c r="L222" s="4" t="s">
        <v>5</v>
      </c>
      <c r="M222" s="5"/>
      <c r="N222" s="8"/>
      <c r="O222" s="9"/>
      <c r="P222" s="10"/>
      <c r="Q222" s="11"/>
      <c r="R222" s="5"/>
      <c r="S222" s="8"/>
      <c r="T222" s="9"/>
      <c r="U222" s="10"/>
      <c r="V222" s="11"/>
      <c r="W222" s="270" t="s">
        <v>6</v>
      </c>
    </row>
    <row r="223" spans="2:23" ht="13.5" thickBot="1">
      <c r="B223" s="70"/>
      <c r="C223" s="70"/>
      <c r="D223" s="70"/>
      <c r="E223" s="70"/>
      <c r="F223" s="70"/>
      <c r="G223" s="70"/>
      <c r="H223" s="70"/>
      <c r="I223" s="277"/>
      <c r="J223" s="244"/>
      <c r="L223" s="12"/>
      <c r="M223" s="15" t="s">
        <v>44</v>
      </c>
      <c r="N223" s="16" t="s">
        <v>45</v>
      </c>
      <c r="O223" s="17" t="s">
        <v>58</v>
      </c>
      <c r="P223" s="18" t="s">
        <v>13</v>
      </c>
      <c r="Q223" s="19" t="s">
        <v>9</v>
      </c>
      <c r="R223" s="15" t="s">
        <v>44</v>
      </c>
      <c r="S223" s="16" t="s">
        <v>45</v>
      </c>
      <c r="T223" s="17" t="s">
        <v>58</v>
      </c>
      <c r="U223" s="18" t="s">
        <v>13</v>
      </c>
      <c r="V223" s="19" t="s">
        <v>9</v>
      </c>
      <c r="W223" s="271"/>
    </row>
    <row r="224" spans="2:23" ht="5.25" customHeight="1" thickTop="1">
      <c r="B224" s="70"/>
      <c r="C224" s="70"/>
      <c r="D224" s="70"/>
      <c r="E224" s="70"/>
      <c r="F224" s="70"/>
      <c r="G224" s="70"/>
      <c r="H224" s="70"/>
      <c r="I224" s="277"/>
      <c r="J224" s="244"/>
      <c r="L224" s="4"/>
      <c r="M224" s="23"/>
      <c r="N224" s="24"/>
      <c r="O224" s="25"/>
      <c r="P224" s="26"/>
      <c r="Q224" s="27"/>
      <c r="R224" s="23"/>
      <c r="S224" s="24"/>
      <c r="T224" s="25"/>
      <c r="U224" s="26"/>
      <c r="V224" s="28"/>
      <c r="W224" s="230"/>
    </row>
    <row r="225" spans="2:23" ht="12.75">
      <c r="B225" s="70"/>
      <c r="C225" s="70"/>
      <c r="D225" s="70"/>
      <c r="E225" s="70"/>
      <c r="F225" s="70"/>
      <c r="G225" s="70"/>
      <c r="H225" s="70"/>
      <c r="I225" s="277"/>
      <c r="J225" s="244"/>
      <c r="L225" s="4" t="s">
        <v>14</v>
      </c>
      <c r="M225" s="29">
        <f aca="true" t="shared" si="78" ref="M225:V225">+M171+M198</f>
        <v>7</v>
      </c>
      <c r="N225" s="36">
        <f t="shared" si="78"/>
        <v>0</v>
      </c>
      <c r="O225" s="33">
        <f t="shared" si="78"/>
        <v>7</v>
      </c>
      <c r="P225" s="34">
        <f t="shared" si="78"/>
        <v>0</v>
      </c>
      <c r="Q225" s="35">
        <f t="shared" si="78"/>
        <v>7</v>
      </c>
      <c r="R225" s="29">
        <f t="shared" si="78"/>
        <v>6</v>
      </c>
      <c r="S225" s="36">
        <f t="shared" si="78"/>
        <v>0</v>
      </c>
      <c r="T225" s="33">
        <f t="shared" si="78"/>
        <v>6</v>
      </c>
      <c r="U225" s="34">
        <f t="shared" si="78"/>
        <v>0</v>
      </c>
      <c r="V225" s="31">
        <f t="shared" si="78"/>
        <v>6</v>
      </c>
      <c r="W225" s="289">
        <f aca="true" t="shared" si="79" ref="W225:W239">IF(Q225=0,0,((V225/Q225)-1)*100)</f>
        <v>-14.28571428571429</v>
      </c>
    </row>
    <row r="226" spans="2:23" ht="12.75">
      <c r="B226" s="70"/>
      <c r="C226" s="70"/>
      <c r="D226" s="70"/>
      <c r="E226" s="70"/>
      <c r="F226" s="70"/>
      <c r="G226" s="70"/>
      <c r="H226" s="70"/>
      <c r="I226" s="277"/>
      <c r="J226" s="244"/>
      <c r="L226" s="4" t="s">
        <v>15</v>
      </c>
      <c r="M226" s="29">
        <f aca="true" t="shared" si="80" ref="M226:V226">+M172+M199</f>
        <v>6</v>
      </c>
      <c r="N226" s="36">
        <f t="shared" si="80"/>
        <v>3</v>
      </c>
      <c r="O226" s="33">
        <f t="shared" si="80"/>
        <v>9</v>
      </c>
      <c r="P226" s="34">
        <f t="shared" si="80"/>
        <v>0</v>
      </c>
      <c r="Q226" s="35">
        <f t="shared" si="80"/>
        <v>9</v>
      </c>
      <c r="R226" s="29">
        <f t="shared" si="80"/>
        <v>12</v>
      </c>
      <c r="S226" s="36">
        <f t="shared" si="80"/>
        <v>0</v>
      </c>
      <c r="T226" s="33">
        <f t="shared" si="80"/>
        <v>12</v>
      </c>
      <c r="U226" s="34">
        <f t="shared" si="80"/>
        <v>0</v>
      </c>
      <c r="V226" s="31">
        <f t="shared" si="80"/>
        <v>12</v>
      </c>
      <c r="W226" s="32">
        <f t="shared" si="79"/>
        <v>33.33333333333333</v>
      </c>
    </row>
    <row r="227" spans="2:23" ht="13.5" thickBot="1">
      <c r="B227" s="70"/>
      <c r="C227" s="70"/>
      <c r="D227" s="70"/>
      <c r="E227" s="70"/>
      <c r="F227" s="70"/>
      <c r="G227" s="70"/>
      <c r="H227" s="70"/>
      <c r="I227" s="277"/>
      <c r="J227" s="244"/>
      <c r="L227" s="12" t="s">
        <v>16</v>
      </c>
      <c r="M227" s="29">
        <f aca="true" t="shared" si="81" ref="M227:V227">+M173+M200</f>
        <v>8</v>
      </c>
      <c r="N227" s="36">
        <f t="shared" si="81"/>
        <v>9</v>
      </c>
      <c r="O227" s="33">
        <f t="shared" si="81"/>
        <v>17</v>
      </c>
      <c r="P227" s="34">
        <f t="shared" si="81"/>
        <v>0</v>
      </c>
      <c r="Q227" s="35">
        <f t="shared" si="81"/>
        <v>17</v>
      </c>
      <c r="R227" s="29">
        <f t="shared" si="81"/>
        <v>24</v>
      </c>
      <c r="S227" s="36">
        <f t="shared" si="81"/>
        <v>0</v>
      </c>
      <c r="T227" s="33">
        <f t="shared" si="81"/>
        <v>24</v>
      </c>
      <c r="U227" s="34">
        <f t="shared" si="81"/>
        <v>0</v>
      </c>
      <c r="V227" s="31">
        <f t="shared" si="81"/>
        <v>24</v>
      </c>
      <c r="W227" s="32">
        <f t="shared" si="79"/>
        <v>41.176470588235304</v>
      </c>
    </row>
    <row r="228" spans="2:23" ht="14.25" thickBot="1" thickTop="1">
      <c r="B228" s="70"/>
      <c r="C228" s="70"/>
      <c r="D228" s="70"/>
      <c r="E228" s="70"/>
      <c r="F228" s="70"/>
      <c r="G228" s="70"/>
      <c r="H228" s="70"/>
      <c r="I228" s="277"/>
      <c r="J228" s="244"/>
      <c r="L228" s="39" t="s">
        <v>17</v>
      </c>
      <c r="M228" s="40">
        <f aca="true" t="shared" si="82" ref="M228:V228">+M174+M201</f>
        <v>21</v>
      </c>
      <c r="N228" s="41">
        <f t="shared" si="82"/>
        <v>12</v>
      </c>
      <c r="O228" s="40">
        <f t="shared" si="82"/>
        <v>33</v>
      </c>
      <c r="P228" s="40">
        <f t="shared" si="82"/>
        <v>0</v>
      </c>
      <c r="Q228" s="40">
        <f t="shared" si="82"/>
        <v>33</v>
      </c>
      <c r="R228" s="40">
        <f t="shared" si="82"/>
        <v>42</v>
      </c>
      <c r="S228" s="41">
        <f t="shared" si="82"/>
        <v>0</v>
      </c>
      <c r="T228" s="40">
        <f t="shared" si="82"/>
        <v>42</v>
      </c>
      <c r="U228" s="40">
        <f t="shared" si="82"/>
        <v>0</v>
      </c>
      <c r="V228" s="42">
        <f t="shared" si="82"/>
        <v>42</v>
      </c>
      <c r="W228" s="54">
        <f t="shared" si="79"/>
        <v>27.27272727272727</v>
      </c>
    </row>
    <row r="229" spans="2:23" ht="13.5" thickTop="1">
      <c r="B229" s="70"/>
      <c r="C229" s="70"/>
      <c r="D229" s="70"/>
      <c r="E229" s="70"/>
      <c r="F229" s="70"/>
      <c r="G229" s="70"/>
      <c r="H229" s="70"/>
      <c r="I229" s="277"/>
      <c r="J229" s="244"/>
      <c r="L229" s="4" t="s">
        <v>18</v>
      </c>
      <c r="M229" s="29">
        <f aca="true" t="shared" si="83" ref="M229:V229">+M175+M202</f>
        <v>17</v>
      </c>
      <c r="N229" s="36">
        <f t="shared" si="83"/>
        <v>11</v>
      </c>
      <c r="O229" s="33">
        <f t="shared" si="83"/>
        <v>28</v>
      </c>
      <c r="P229" s="34">
        <f t="shared" si="83"/>
        <v>0</v>
      </c>
      <c r="Q229" s="35">
        <f t="shared" si="83"/>
        <v>28</v>
      </c>
      <c r="R229" s="29">
        <f t="shared" si="83"/>
        <v>32</v>
      </c>
      <c r="S229" s="36">
        <f t="shared" si="83"/>
        <v>0</v>
      </c>
      <c r="T229" s="33">
        <f t="shared" si="83"/>
        <v>32</v>
      </c>
      <c r="U229" s="34">
        <f t="shared" si="83"/>
        <v>0</v>
      </c>
      <c r="V229" s="31">
        <f t="shared" si="83"/>
        <v>32</v>
      </c>
      <c r="W229" s="32">
        <f t="shared" si="79"/>
        <v>14.28571428571428</v>
      </c>
    </row>
    <row r="230" spans="2:23" ht="12.75">
      <c r="B230" s="70"/>
      <c r="C230" s="70"/>
      <c r="D230" s="70"/>
      <c r="E230" s="70"/>
      <c r="F230" s="70"/>
      <c r="G230" s="70"/>
      <c r="H230" s="70"/>
      <c r="I230" s="277"/>
      <c r="J230" s="244"/>
      <c r="L230" s="4" t="s">
        <v>19</v>
      </c>
      <c r="M230" s="29">
        <f aca="true" t="shared" si="84" ref="M230:V230">+M176+M203</f>
        <v>7</v>
      </c>
      <c r="N230" s="36">
        <f t="shared" si="84"/>
        <v>8</v>
      </c>
      <c r="O230" s="33">
        <f t="shared" si="84"/>
        <v>15</v>
      </c>
      <c r="P230" s="34">
        <f t="shared" si="84"/>
        <v>0</v>
      </c>
      <c r="Q230" s="35">
        <f t="shared" si="84"/>
        <v>15</v>
      </c>
      <c r="R230" s="29">
        <f t="shared" si="84"/>
        <v>32</v>
      </c>
      <c r="S230" s="36">
        <f t="shared" si="84"/>
        <v>6</v>
      </c>
      <c r="T230" s="33">
        <f t="shared" si="84"/>
        <v>38</v>
      </c>
      <c r="U230" s="34">
        <f t="shared" si="84"/>
        <v>0</v>
      </c>
      <c r="V230" s="31">
        <f t="shared" si="84"/>
        <v>38</v>
      </c>
      <c r="W230" s="32">
        <f t="shared" si="79"/>
        <v>153.33333333333331</v>
      </c>
    </row>
    <row r="231" spans="2:23" ht="13.5" thickBot="1">
      <c r="B231" s="70"/>
      <c r="C231" s="70"/>
      <c r="D231" s="70"/>
      <c r="E231" s="70"/>
      <c r="F231" s="70"/>
      <c r="G231" s="70"/>
      <c r="H231" s="70"/>
      <c r="I231" s="277"/>
      <c r="J231" s="244"/>
      <c r="L231" s="4" t="s">
        <v>20</v>
      </c>
      <c r="M231" s="29">
        <f aca="true" t="shared" si="85" ref="M231:V231">+M177+M204</f>
        <v>0</v>
      </c>
      <c r="N231" s="36">
        <f t="shared" si="85"/>
        <v>0</v>
      </c>
      <c r="O231" s="33">
        <f t="shared" si="85"/>
        <v>0</v>
      </c>
      <c r="P231" s="34">
        <f t="shared" si="85"/>
        <v>0</v>
      </c>
      <c r="Q231" s="35">
        <f t="shared" si="85"/>
        <v>0</v>
      </c>
      <c r="R231" s="29">
        <f t="shared" si="85"/>
        <v>22</v>
      </c>
      <c r="S231" s="36">
        <f t="shared" si="85"/>
        <v>19</v>
      </c>
      <c r="T231" s="33">
        <f t="shared" si="85"/>
        <v>41</v>
      </c>
      <c r="U231" s="34">
        <f t="shared" si="85"/>
        <v>0</v>
      </c>
      <c r="V231" s="31">
        <f t="shared" si="85"/>
        <v>41</v>
      </c>
      <c r="W231" s="32">
        <f t="shared" si="79"/>
        <v>0</v>
      </c>
    </row>
    <row r="232" spans="2:23" ht="14.25" thickBot="1" thickTop="1">
      <c r="B232" s="70"/>
      <c r="C232" s="70"/>
      <c r="D232" s="70"/>
      <c r="E232" s="70"/>
      <c r="F232" s="70"/>
      <c r="G232" s="70"/>
      <c r="H232" s="70"/>
      <c r="I232" s="277"/>
      <c r="J232" s="244"/>
      <c r="L232" s="44" t="s">
        <v>21</v>
      </c>
      <c r="M232" s="45">
        <f aca="true" t="shared" si="86" ref="M232:V232">M229+M230+M231</f>
        <v>24</v>
      </c>
      <c r="N232" s="46">
        <f t="shared" si="86"/>
        <v>19</v>
      </c>
      <c r="O232" s="47">
        <f t="shared" si="86"/>
        <v>43</v>
      </c>
      <c r="P232" s="47">
        <f t="shared" si="86"/>
        <v>0</v>
      </c>
      <c r="Q232" s="45">
        <f t="shared" si="86"/>
        <v>43</v>
      </c>
      <c r="R232" s="45">
        <f t="shared" si="86"/>
        <v>86</v>
      </c>
      <c r="S232" s="46">
        <f t="shared" si="86"/>
        <v>25</v>
      </c>
      <c r="T232" s="47">
        <f t="shared" si="86"/>
        <v>111</v>
      </c>
      <c r="U232" s="47">
        <f t="shared" si="86"/>
        <v>0</v>
      </c>
      <c r="V232" s="47">
        <f t="shared" si="86"/>
        <v>111</v>
      </c>
      <c r="W232" s="295">
        <f t="shared" si="79"/>
        <v>158.13953488372096</v>
      </c>
    </row>
    <row r="233" spans="2:23" ht="13.5" thickTop="1">
      <c r="B233" s="70"/>
      <c r="C233" s="70"/>
      <c r="D233" s="70"/>
      <c r="E233" s="70"/>
      <c r="F233" s="70"/>
      <c r="G233" s="70"/>
      <c r="H233" s="70"/>
      <c r="I233" s="277"/>
      <c r="J233" s="70"/>
      <c r="L233" s="4" t="s">
        <v>22</v>
      </c>
      <c r="M233" s="29">
        <f aca="true" t="shared" si="87" ref="M233:V233">+M179+M206</f>
        <v>5</v>
      </c>
      <c r="N233" s="36">
        <f t="shared" si="87"/>
        <v>0</v>
      </c>
      <c r="O233" s="33">
        <f t="shared" si="87"/>
        <v>5</v>
      </c>
      <c r="P233" s="34">
        <f t="shared" si="87"/>
        <v>0</v>
      </c>
      <c r="Q233" s="35">
        <f t="shared" si="87"/>
        <v>5</v>
      </c>
      <c r="R233" s="29">
        <f t="shared" si="87"/>
        <v>25</v>
      </c>
      <c r="S233" s="36">
        <f t="shared" si="87"/>
        <v>16</v>
      </c>
      <c r="T233" s="33">
        <f t="shared" si="87"/>
        <v>41</v>
      </c>
      <c r="U233" s="34">
        <f t="shared" si="87"/>
        <v>0</v>
      </c>
      <c r="V233" s="31">
        <f t="shared" si="87"/>
        <v>41</v>
      </c>
      <c r="W233" s="289">
        <f t="shared" si="79"/>
        <v>719.9999999999999</v>
      </c>
    </row>
    <row r="234" spans="2:23" ht="12.75">
      <c r="B234" s="70"/>
      <c r="C234" s="70"/>
      <c r="D234" s="70"/>
      <c r="E234" s="70"/>
      <c r="F234" s="70"/>
      <c r="G234" s="70"/>
      <c r="H234" s="70"/>
      <c r="I234" s="277"/>
      <c r="J234" s="70"/>
      <c r="L234" s="4" t="s">
        <v>23</v>
      </c>
      <c r="M234" s="29">
        <f aca="true" t="shared" si="88" ref="M234:V234">+M180+M207</f>
        <v>4</v>
      </c>
      <c r="N234" s="36">
        <f t="shared" si="88"/>
        <v>0</v>
      </c>
      <c r="O234" s="33">
        <f t="shared" si="88"/>
        <v>4</v>
      </c>
      <c r="P234" s="34">
        <f t="shared" si="88"/>
        <v>0</v>
      </c>
      <c r="Q234" s="35">
        <f t="shared" si="88"/>
        <v>4</v>
      </c>
      <c r="R234" s="29">
        <f t="shared" si="88"/>
        <v>14</v>
      </c>
      <c r="S234" s="36">
        <f t="shared" si="88"/>
        <v>13</v>
      </c>
      <c r="T234" s="33">
        <f t="shared" si="88"/>
        <v>27</v>
      </c>
      <c r="U234" s="34">
        <f t="shared" si="88"/>
        <v>0</v>
      </c>
      <c r="V234" s="31">
        <f t="shared" si="88"/>
        <v>27</v>
      </c>
      <c r="W234" s="289">
        <f t="shared" si="79"/>
        <v>575</v>
      </c>
    </row>
    <row r="235" spans="2:23" ht="13.5" thickBot="1">
      <c r="B235" s="70"/>
      <c r="C235" s="70"/>
      <c r="D235" s="70"/>
      <c r="E235" s="70"/>
      <c r="F235" s="70"/>
      <c r="G235" s="70"/>
      <c r="H235" s="70"/>
      <c r="I235" s="277"/>
      <c r="J235" s="244"/>
      <c r="L235" s="4" t="s">
        <v>24</v>
      </c>
      <c r="M235" s="29">
        <f aca="true" t="shared" si="89" ref="M235:V235">+M181+M208</f>
        <v>4</v>
      </c>
      <c r="N235" s="36">
        <f t="shared" si="89"/>
        <v>0</v>
      </c>
      <c r="O235" s="33">
        <f t="shared" si="89"/>
        <v>4</v>
      </c>
      <c r="P235" s="34">
        <f t="shared" si="89"/>
        <v>0</v>
      </c>
      <c r="Q235" s="35">
        <f t="shared" si="89"/>
        <v>4</v>
      </c>
      <c r="R235" s="29">
        <f t="shared" si="89"/>
        <v>5</v>
      </c>
      <c r="S235" s="36">
        <f t="shared" si="89"/>
        <v>27</v>
      </c>
      <c r="T235" s="51">
        <f t="shared" si="89"/>
        <v>32</v>
      </c>
      <c r="U235" s="52">
        <f t="shared" si="89"/>
        <v>0</v>
      </c>
      <c r="V235" s="31">
        <f t="shared" si="89"/>
        <v>32</v>
      </c>
      <c r="W235" s="289">
        <f t="shared" si="79"/>
        <v>700</v>
      </c>
    </row>
    <row r="236" spans="1:23" ht="14.25" thickBot="1" thickTop="1">
      <c r="A236" s="244"/>
      <c r="B236" s="262"/>
      <c r="C236" s="263"/>
      <c r="D236" s="263"/>
      <c r="E236" s="263"/>
      <c r="F236" s="263"/>
      <c r="G236" s="263"/>
      <c r="H236" s="263"/>
      <c r="I236" s="311"/>
      <c r="J236" s="244"/>
      <c r="L236" s="39" t="s">
        <v>25</v>
      </c>
      <c r="M236" s="42">
        <f aca="true" t="shared" si="90" ref="M236:V236">+M233+M234+M235</f>
        <v>13</v>
      </c>
      <c r="N236" s="123">
        <f t="shared" si="90"/>
        <v>0</v>
      </c>
      <c r="O236" s="40">
        <f t="shared" si="90"/>
        <v>13</v>
      </c>
      <c r="P236" s="40">
        <f t="shared" si="90"/>
        <v>0</v>
      </c>
      <c r="Q236" s="40">
        <f t="shared" si="90"/>
        <v>13</v>
      </c>
      <c r="R236" s="42">
        <f t="shared" si="90"/>
        <v>44</v>
      </c>
      <c r="S236" s="123">
        <f t="shared" si="90"/>
        <v>56</v>
      </c>
      <c r="T236" s="40">
        <f t="shared" si="90"/>
        <v>100</v>
      </c>
      <c r="U236" s="40">
        <f t="shared" si="90"/>
        <v>0</v>
      </c>
      <c r="V236" s="40">
        <f t="shared" si="90"/>
        <v>100</v>
      </c>
      <c r="W236" s="290">
        <f t="shared" si="79"/>
        <v>669.2307692307693</v>
      </c>
    </row>
    <row r="237" spans="2:23" ht="14.25" thickBot="1" thickTop="1">
      <c r="B237" s="70"/>
      <c r="C237" s="70"/>
      <c r="D237" s="70"/>
      <c r="E237" s="70"/>
      <c r="F237" s="70"/>
      <c r="G237" s="70"/>
      <c r="H237" s="70"/>
      <c r="I237" s="277"/>
      <c r="L237" s="4" t="s">
        <v>27</v>
      </c>
      <c r="M237" s="29">
        <f aca="true" t="shared" si="91" ref="M237:V237">+M183+M210</f>
        <v>7</v>
      </c>
      <c r="N237" s="36">
        <f t="shared" si="91"/>
        <v>0</v>
      </c>
      <c r="O237" s="33">
        <f t="shared" si="91"/>
        <v>7</v>
      </c>
      <c r="P237" s="34">
        <f t="shared" si="91"/>
        <v>0</v>
      </c>
      <c r="Q237" s="35">
        <f t="shared" si="91"/>
        <v>7</v>
      </c>
      <c r="R237" s="29">
        <f t="shared" si="91"/>
        <v>16</v>
      </c>
      <c r="S237" s="36">
        <f t="shared" si="91"/>
        <v>16</v>
      </c>
      <c r="T237" s="51">
        <f t="shared" si="91"/>
        <v>32</v>
      </c>
      <c r="U237" s="59">
        <f t="shared" si="91"/>
        <v>0</v>
      </c>
      <c r="V237" s="31">
        <f t="shared" si="91"/>
        <v>32</v>
      </c>
      <c r="W237" s="289">
        <f t="shared" si="79"/>
        <v>357.1428571428571</v>
      </c>
    </row>
    <row r="238" spans="1:23" ht="14.25" thickBot="1" thickTop="1">
      <c r="A238" s="70"/>
      <c r="B238" s="262"/>
      <c r="C238" s="263"/>
      <c r="D238" s="263"/>
      <c r="E238" s="263"/>
      <c r="F238" s="263"/>
      <c r="G238" s="263"/>
      <c r="H238" s="263"/>
      <c r="I238" s="311"/>
      <c r="J238" s="70"/>
      <c r="L238" s="39" t="s">
        <v>69</v>
      </c>
      <c r="M238" s="42">
        <f aca="true" t="shared" si="92" ref="M238:V238">+M232+M236+M237</f>
        <v>44</v>
      </c>
      <c r="N238" s="123">
        <f t="shared" si="92"/>
        <v>19</v>
      </c>
      <c r="O238" s="40">
        <f t="shared" si="92"/>
        <v>63</v>
      </c>
      <c r="P238" s="40">
        <f t="shared" si="92"/>
        <v>0</v>
      </c>
      <c r="Q238" s="40">
        <f t="shared" si="92"/>
        <v>63</v>
      </c>
      <c r="R238" s="42">
        <f t="shared" si="92"/>
        <v>146</v>
      </c>
      <c r="S238" s="123">
        <f t="shared" si="92"/>
        <v>97</v>
      </c>
      <c r="T238" s="40">
        <f t="shared" si="92"/>
        <v>243</v>
      </c>
      <c r="U238" s="40">
        <f t="shared" si="92"/>
        <v>0</v>
      </c>
      <c r="V238" s="40">
        <f t="shared" si="92"/>
        <v>243</v>
      </c>
      <c r="W238" s="290">
        <f t="shared" si="79"/>
        <v>285.7142857142857</v>
      </c>
    </row>
    <row r="239" spans="2:23" ht="14.25" thickBot="1" thickTop="1">
      <c r="B239" s="70"/>
      <c r="C239" s="70"/>
      <c r="D239" s="70"/>
      <c r="E239" s="70"/>
      <c r="F239" s="70"/>
      <c r="G239" s="70"/>
      <c r="H239" s="70"/>
      <c r="I239" s="277"/>
      <c r="J239" s="244"/>
      <c r="L239" s="39" t="s">
        <v>70</v>
      </c>
      <c r="M239" s="40">
        <f aca="true" t="shared" si="93" ref="M239:V239">+M228+M232+M236+M237</f>
        <v>65</v>
      </c>
      <c r="N239" s="135">
        <f t="shared" si="93"/>
        <v>31</v>
      </c>
      <c r="O239" s="136">
        <f t="shared" si="93"/>
        <v>96</v>
      </c>
      <c r="P239" s="40">
        <f t="shared" si="93"/>
        <v>0</v>
      </c>
      <c r="Q239" s="136">
        <f t="shared" si="93"/>
        <v>96</v>
      </c>
      <c r="R239" s="40">
        <f t="shared" si="93"/>
        <v>188</v>
      </c>
      <c r="S239" s="135">
        <f t="shared" si="93"/>
        <v>97</v>
      </c>
      <c r="T239" s="136">
        <f t="shared" si="93"/>
        <v>285</v>
      </c>
      <c r="U239" s="40">
        <f t="shared" si="93"/>
        <v>0</v>
      </c>
      <c r="V239" s="47">
        <f t="shared" si="93"/>
        <v>285</v>
      </c>
      <c r="W239" s="290">
        <f t="shared" si="79"/>
        <v>196.875</v>
      </c>
    </row>
    <row r="240" spans="2:23" ht="13.5" thickTop="1">
      <c r="B240" s="70"/>
      <c r="C240" s="70"/>
      <c r="D240" s="70"/>
      <c r="E240" s="70"/>
      <c r="F240" s="70"/>
      <c r="G240" s="70"/>
      <c r="H240" s="70"/>
      <c r="I240" s="277"/>
      <c r="L240" s="4" t="s">
        <v>28</v>
      </c>
      <c r="M240" s="29">
        <f>+M186+M213</f>
        <v>22</v>
      </c>
      <c r="N240" s="36">
        <f>+N186+N213</f>
        <v>0</v>
      </c>
      <c r="O240" s="33">
        <f>+O186+O213</f>
        <v>22</v>
      </c>
      <c r="P240" s="34">
        <f>+P186+P213</f>
        <v>0</v>
      </c>
      <c r="Q240" s="35">
        <f>+Q186+Q213</f>
        <v>22</v>
      </c>
      <c r="R240" s="29"/>
      <c r="S240" s="36"/>
      <c r="T240" s="51"/>
      <c r="U240" s="34"/>
      <c r="V240" s="31"/>
      <c r="W240" s="289"/>
    </row>
    <row r="241" spans="2:23" ht="13.5" thickBot="1">
      <c r="B241" s="70"/>
      <c r="C241" s="70"/>
      <c r="D241" s="70"/>
      <c r="E241" s="70"/>
      <c r="F241" s="70"/>
      <c r="G241" s="70"/>
      <c r="H241" s="70"/>
      <c r="I241" s="277"/>
      <c r="L241" s="4" t="s">
        <v>29</v>
      </c>
      <c r="M241" s="29">
        <f>+M187+M214</f>
        <v>7</v>
      </c>
      <c r="N241" s="36">
        <f>+N187+N214</f>
        <v>0</v>
      </c>
      <c r="O241" s="33">
        <f>+O187+O214</f>
        <v>7</v>
      </c>
      <c r="P241" s="52">
        <f>+P187+P214</f>
        <v>0</v>
      </c>
      <c r="Q241" s="35">
        <f>+Q187+Q214</f>
        <v>7</v>
      </c>
      <c r="R241" s="29"/>
      <c r="S241" s="36"/>
      <c r="T241" s="33"/>
      <c r="U241" s="52"/>
      <c r="V241" s="31"/>
      <c r="W241" s="32"/>
    </row>
    <row r="242" spans="2:23" ht="14.25" thickBot="1" thickTop="1">
      <c r="B242" s="70"/>
      <c r="C242" s="70"/>
      <c r="D242" s="70"/>
      <c r="E242" s="70"/>
      <c r="F242" s="70"/>
      <c r="G242" s="70"/>
      <c r="H242" s="70"/>
      <c r="I242" s="277"/>
      <c r="L242" s="39" t="s">
        <v>30</v>
      </c>
      <c r="M242" s="40">
        <f>+M237+M240+M241</f>
        <v>36</v>
      </c>
      <c r="N242" s="41">
        <f>+N237+N240+N241</f>
        <v>0</v>
      </c>
      <c r="O242" s="40">
        <f>+O237+O240+O241</f>
        <v>36</v>
      </c>
      <c r="P242" s="40">
        <f>+P237+P240+P241</f>
        <v>0</v>
      </c>
      <c r="Q242" s="43">
        <f>+Q237+Q240+Q241</f>
        <v>36</v>
      </c>
      <c r="R242" s="40"/>
      <c r="S242" s="41"/>
      <c r="T242" s="40"/>
      <c r="U242" s="40"/>
      <c r="V242" s="42"/>
      <c r="W242" s="290"/>
    </row>
    <row r="243" spans="12:23" ht="14.25" thickBot="1" thickTop="1">
      <c r="L243" s="39" t="s">
        <v>9</v>
      </c>
      <c r="M243" s="40">
        <f>+M232+M239+M242+M228</f>
        <v>146</v>
      </c>
      <c r="N243" s="41">
        <f>+N232+N239+N242+N228</f>
        <v>62</v>
      </c>
      <c r="O243" s="40">
        <f>+O232+O239+O242+O228</f>
        <v>208</v>
      </c>
      <c r="P243" s="40">
        <f>+P232+P239+P242+P228</f>
        <v>0</v>
      </c>
      <c r="Q243" s="40">
        <f>+Q232+Q239+Q242+Q228</f>
        <v>208</v>
      </c>
      <c r="R243" s="40"/>
      <c r="S243" s="41"/>
      <c r="T243" s="40"/>
      <c r="U243" s="40"/>
      <c r="V243" s="40"/>
      <c r="W243" s="290"/>
    </row>
    <row r="244" ht="13.5" thickTop="1">
      <c r="L244" s="63" t="s">
        <v>65</v>
      </c>
    </row>
  </sheetData>
  <sheetProtection password="CF53" sheet="1"/>
  <mergeCells count="48">
    <mergeCell ref="B2:I2"/>
    <mergeCell ref="L2:W2"/>
    <mergeCell ref="B3:I3"/>
    <mergeCell ref="L3:W3"/>
    <mergeCell ref="C5:E5"/>
    <mergeCell ref="F5:H5"/>
    <mergeCell ref="M5:Q5"/>
    <mergeCell ref="R5:V5"/>
    <mergeCell ref="B29:I29"/>
    <mergeCell ref="L29:W29"/>
    <mergeCell ref="B30:I30"/>
    <mergeCell ref="L30:W30"/>
    <mergeCell ref="C32:E32"/>
    <mergeCell ref="F32:H32"/>
    <mergeCell ref="M32:Q32"/>
    <mergeCell ref="R32:V32"/>
    <mergeCell ref="C59:E59"/>
    <mergeCell ref="F59:H59"/>
    <mergeCell ref="M59:Q59"/>
    <mergeCell ref="R59:V59"/>
    <mergeCell ref="B56:I56"/>
    <mergeCell ref="L56:W56"/>
    <mergeCell ref="B57:I57"/>
    <mergeCell ref="L57:W57"/>
    <mergeCell ref="M113:Q113"/>
    <mergeCell ref="R113:V113"/>
    <mergeCell ref="L110:W110"/>
    <mergeCell ref="L111:W111"/>
    <mergeCell ref="L83:W83"/>
    <mergeCell ref="L84:W84"/>
    <mergeCell ref="M86:Q86"/>
    <mergeCell ref="R86:V86"/>
    <mergeCell ref="M221:Q221"/>
    <mergeCell ref="R221:V221"/>
    <mergeCell ref="L191:W191"/>
    <mergeCell ref="L192:W192"/>
    <mergeCell ref="M194:Q194"/>
    <mergeCell ref="R194:V194"/>
    <mergeCell ref="L219:W219"/>
    <mergeCell ref="L220:W220"/>
    <mergeCell ref="M167:Q167"/>
    <mergeCell ref="R167:V167"/>
    <mergeCell ref="L137:W137"/>
    <mergeCell ref="L138:W138"/>
    <mergeCell ref="L164:W164"/>
    <mergeCell ref="M140:Q140"/>
    <mergeCell ref="R140:V140"/>
    <mergeCell ref="L165:W165"/>
  </mergeCells>
  <printOptions horizontalCentered="1"/>
  <pageMargins left="0.35433070866141736" right="0.28" top="0.4724409448818898" bottom="0.5511811023622047" header="0.31496062992125984" footer="0.31496062992125984"/>
  <pageSetup fitToHeight="1" fitToWidth="1" horizontalDpi="600" verticalDpi="600" orientation="portrait" paperSize="9" scale="73" r:id="rId1"/>
  <headerFooter alignWithMargins="0">
    <oddHeader>&amp;LMonthly Air Transport Statistics : Chiang Mai International Airport</oddHeader>
    <oddFooter>&amp;LAir Transport Information Division, Corporate Strategy Department&amp;C&amp;D&amp;R&amp;T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44"/>
  <sheetViews>
    <sheetView zoomScalePageLayoutView="0" workbookViewId="0" topLeftCell="A12">
      <selection activeCell="J86" sqref="J86"/>
    </sheetView>
  </sheetViews>
  <sheetFormatPr defaultColWidth="7.00390625" defaultRowHeight="23.25"/>
  <cols>
    <col min="1" max="1" width="7.00390625" style="1" customWidth="1"/>
    <col min="2" max="2" width="12.421875" style="1" customWidth="1"/>
    <col min="3" max="3" width="11.57421875" style="1" customWidth="1"/>
    <col min="4" max="4" width="11.421875" style="1" customWidth="1"/>
    <col min="5" max="5" width="9.8515625" style="1" customWidth="1"/>
    <col min="6" max="6" width="10.8515625" style="1" customWidth="1"/>
    <col min="7" max="7" width="11.140625" style="1" customWidth="1"/>
    <col min="8" max="8" width="11.28125" style="1" customWidth="1"/>
    <col min="9" max="9" width="9.8515625" style="121" customWidth="1"/>
    <col min="10" max="11" width="7.00390625" style="1" customWidth="1"/>
    <col min="12" max="12" width="13.00390625" style="1" customWidth="1"/>
    <col min="13" max="13" width="11.28125" style="1" customWidth="1"/>
    <col min="14" max="14" width="11.7109375" style="1" customWidth="1"/>
    <col min="15" max="15" width="12.57421875" style="1" customWidth="1"/>
    <col min="16" max="16" width="10.00390625" style="1" customWidth="1"/>
    <col min="17" max="17" width="12.7109375" style="1" customWidth="1"/>
    <col min="18" max="20" width="12.57421875" style="1" customWidth="1"/>
    <col min="21" max="21" width="9.28125" style="1" customWidth="1"/>
    <col min="22" max="22" width="11.00390625" style="1" customWidth="1"/>
    <col min="23" max="23" width="11.7109375" style="121" bestFit="1" customWidth="1"/>
    <col min="24" max="24" width="7.00390625" style="121" bestFit="1" customWidth="1"/>
    <col min="25" max="25" width="6.00390625" style="1" bestFit="1" customWidth="1"/>
    <col min="26" max="26" width="7.00390625" style="1" customWidth="1"/>
    <col min="27" max="27" width="7.00390625" style="342" customWidth="1"/>
    <col min="28" max="16384" width="7.00390625" style="1" customWidth="1"/>
  </cols>
  <sheetData>
    <row r="2" spans="2:23" ht="12.75">
      <c r="B2" s="348" t="s">
        <v>0</v>
      </c>
      <c r="C2" s="348"/>
      <c r="D2" s="348"/>
      <c r="E2" s="348"/>
      <c r="F2" s="348"/>
      <c r="G2" s="348"/>
      <c r="H2" s="348"/>
      <c r="I2" s="348"/>
      <c r="L2" s="348" t="s">
        <v>1</v>
      </c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</row>
    <row r="3" spans="2:23" ht="15.75">
      <c r="B3" s="349" t="s">
        <v>2</v>
      </c>
      <c r="C3" s="349"/>
      <c r="D3" s="349"/>
      <c r="E3" s="349"/>
      <c r="F3" s="349"/>
      <c r="G3" s="349"/>
      <c r="H3" s="349"/>
      <c r="I3" s="349"/>
      <c r="L3" s="349" t="s">
        <v>3</v>
      </c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</row>
    <row r="4" ht="13.5" thickBot="1"/>
    <row r="5" spans="2:23" ht="17.25" thickBot="1" thickTop="1">
      <c r="B5" s="3"/>
      <c r="C5" s="356" t="s">
        <v>67</v>
      </c>
      <c r="D5" s="357"/>
      <c r="E5" s="358"/>
      <c r="F5" s="359" t="s">
        <v>68</v>
      </c>
      <c r="G5" s="360"/>
      <c r="H5" s="361"/>
      <c r="I5" s="269" t="s">
        <v>4</v>
      </c>
      <c r="L5" s="3"/>
      <c r="M5" s="350" t="s">
        <v>67</v>
      </c>
      <c r="N5" s="351"/>
      <c r="O5" s="351"/>
      <c r="P5" s="351"/>
      <c r="Q5" s="352"/>
      <c r="R5" s="353" t="s">
        <v>68</v>
      </c>
      <c r="S5" s="354"/>
      <c r="T5" s="354"/>
      <c r="U5" s="354"/>
      <c r="V5" s="355"/>
      <c r="W5" s="269" t="s">
        <v>4</v>
      </c>
    </row>
    <row r="6" spans="2:23" ht="13.5" thickTop="1">
      <c r="B6" s="4" t="s">
        <v>5</v>
      </c>
      <c r="C6" s="5"/>
      <c r="D6" s="6"/>
      <c r="E6" s="7"/>
      <c r="F6" s="5"/>
      <c r="G6" s="6"/>
      <c r="H6" s="7"/>
      <c r="I6" s="270" t="s">
        <v>6</v>
      </c>
      <c r="L6" s="4" t="s">
        <v>5</v>
      </c>
      <c r="M6" s="5"/>
      <c r="N6" s="8"/>
      <c r="O6" s="9"/>
      <c r="P6" s="10"/>
      <c r="Q6" s="11"/>
      <c r="R6" s="5"/>
      <c r="S6" s="8"/>
      <c r="T6" s="9"/>
      <c r="U6" s="10"/>
      <c r="V6" s="11"/>
      <c r="W6" s="270" t="s">
        <v>6</v>
      </c>
    </row>
    <row r="7" spans="2:23" ht="13.5" thickBot="1">
      <c r="B7" s="12"/>
      <c r="C7" s="13" t="s">
        <v>7</v>
      </c>
      <c r="D7" s="260" t="s">
        <v>8</v>
      </c>
      <c r="E7" s="14" t="s">
        <v>9</v>
      </c>
      <c r="F7" s="13" t="s">
        <v>7</v>
      </c>
      <c r="G7" s="260" t="s">
        <v>8</v>
      </c>
      <c r="H7" s="14" t="s">
        <v>9</v>
      </c>
      <c r="I7" s="271"/>
      <c r="L7" s="12"/>
      <c r="M7" s="15" t="s">
        <v>10</v>
      </c>
      <c r="N7" s="16" t="s">
        <v>11</v>
      </c>
      <c r="O7" s="17" t="s">
        <v>12</v>
      </c>
      <c r="P7" s="18" t="s">
        <v>13</v>
      </c>
      <c r="Q7" s="19" t="s">
        <v>9</v>
      </c>
      <c r="R7" s="15" t="s">
        <v>10</v>
      </c>
      <c r="S7" s="16" t="s">
        <v>11</v>
      </c>
      <c r="T7" s="17" t="s">
        <v>12</v>
      </c>
      <c r="U7" s="18" t="s">
        <v>13</v>
      </c>
      <c r="V7" s="19" t="s">
        <v>9</v>
      </c>
      <c r="W7" s="271"/>
    </row>
    <row r="8" spans="2:23" ht="6" customHeight="1" thickTop="1">
      <c r="B8" s="4"/>
      <c r="C8" s="20"/>
      <c r="D8" s="21"/>
      <c r="E8" s="137"/>
      <c r="F8" s="20"/>
      <c r="G8" s="21"/>
      <c r="H8" s="22"/>
      <c r="I8" s="274"/>
      <c r="L8" s="4"/>
      <c r="M8" s="23"/>
      <c r="N8" s="24"/>
      <c r="O8" s="138"/>
      <c r="P8" s="139"/>
      <c r="Q8" s="27"/>
      <c r="R8" s="23"/>
      <c r="S8" s="24"/>
      <c r="T8" s="25"/>
      <c r="U8" s="139"/>
      <c r="V8" s="28"/>
      <c r="W8" s="230"/>
    </row>
    <row r="9" spans="2:23" ht="12.75">
      <c r="B9" s="4" t="s">
        <v>14</v>
      </c>
      <c r="C9" s="140">
        <v>6</v>
      </c>
      <c r="D9" s="60">
        <v>6</v>
      </c>
      <c r="E9" s="51">
        <f>C9+D9</f>
        <v>12</v>
      </c>
      <c r="F9" s="71">
        <v>13</v>
      </c>
      <c r="G9" s="72">
        <v>21</v>
      </c>
      <c r="H9" s="73">
        <f>F9+G9</f>
        <v>34</v>
      </c>
      <c r="I9" s="289">
        <f aca="true" t="shared" si="0" ref="I9:I23">IF(E9=0,0,((H9/E9)-1)*100)</f>
        <v>183.33333333333334</v>
      </c>
      <c r="L9" s="4" t="s">
        <v>14</v>
      </c>
      <c r="M9" s="140">
        <v>2</v>
      </c>
      <c r="N9" s="36">
        <v>1046</v>
      </c>
      <c r="O9" s="141">
        <f>M9+N9</f>
        <v>1048</v>
      </c>
      <c r="P9" s="142">
        <v>3</v>
      </c>
      <c r="Q9" s="143">
        <f>O9+P9</f>
        <v>1051</v>
      </c>
      <c r="R9" s="144">
        <v>2</v>
      </c>
      <c r="S9" s="142">
        <v>5591</v>
      </c>
      <c r="T9" s="31">
        <f>R9+S9</f>
        <v>5593</v>
      </c>
      <c r="U9" s="145">
        <v>0</v>
      </c>
      <c r="V9" s="31">
        <f>T9+U9</f>
        <v>5593</v>
      </c>
      <c r="W9" s="289">
        <f aca="true" t="shared" si="1" ref="W9:W21">IF(Q9=0,0,((V9/Q9)-1)*100)</f>
        <v>432.1598477640342</v>
      </c>
    </row>
    <row r="10" spans="2:23" ht="12.75">
      <c r="B10" s="4" t="s">
        <v>15</v>
      </c>
      <c r="C10" s="140">
        <v>20</v>
      </c>
      <c r="D10" s="60">
        <v>20</v>
      </c>
      <c r="E10" s="33">
        <f>C10+D10</f>
        <v>40</v>
      </c>
      <c r="F10" s="71">
        <v>14</v>
      </c>
      <c r="G10" s="72">
        <v>14</v>
      </c>
      <c r="H10" s="73">
        <f>F10+G10</f>
        <v>28</v>
      </c>
      <c r="I10" s="289">
        <f t="shared" si="0"/>
        <v>-30.000000000000004</v>
      </c>
      <c r="L10" s="4" t="s">
        <v>15</v>
      </c>
      <c r="M10" s="140">
        <v>1</v>
      </c>
      <c r="N10" s="36">
        <v>4724</v>
      </c>
      <c r="O10" s="51">
        <f>M10+N10</f>
        <v>4725</v>
      </c>
      <c r="P10" s="34">
        <v>0</v>
      </c>
      <c r="Q10" s="143">
        <f>O10+P10</f>
        <v>4725</v>
      </c>
      <c r="R10" s="144">
        <v>1849</v>
      </c>
      <c r="S10" s="142">
        <v>1827</v>
      </c>
      <c r="T10" s="31">
        <f>R10+S10</f>
        <v>3676</v>
      </c>
      <c r="U10" s="145">
        <v>0</v>
      </c>
      <c r="V10" s="31">
        <f>T10+U10</f>
        <v>3676</v>
      </c>
      <c r="W10" s="289">
        <f t="shared" si="1"/>
        <v>-22.2010582010582</v>
      </c>
    </row>
    <row r="11" spans="2:23" ht="13.5" thickBot="1">
      <c r="B11" s="4" t="s">
        <v>16</v>
      </c>
      <c r="C11" s="146">
        <v>27</v>
      </c>
      <c r="D11" s="60">
        <v>26</v>
      </c>
      <c r="E11" s="61">
        <f>C11+D11</f>
        <v>53</v>
      </c>
      <c r="F11" s="74">
        <v>32</v>
      </c>
      <c r="G11" s="75">
        <v>32</v>
      </c>
      <c r="H11" s="73">
        <f>F11+G11</f>
        <v>64</v>
      </c>
      <c r="I11" s="289">
        <f t="shared" si="0"/>
        <v>20.75471698113207</v>
      </c>
      <c r="L11" s="147" t="s">
        <v>16</v>
      </c>
      <c r="M11" s="140">
        <v>6431</v>
      </c>
      <c r="N11" s="36">
        <v>482</v>
      </c>
      <c r="O11" s="51">
        <f>M11+N11</f>
        <v>6913</v>
      </c>
      <c r="P11" s="52">
        <v>0</v>
      </c>
      <c r="Q11" s="143">
        <f>O11+P11</f>
        <v>6913</v>
      </c>
      <c r="R11" s="140">
        <v>8361</v>
      </c>
      <c r="S11" s="36">
        <v>2309</v>
      </c>
      <c r="T11" s="61">
        <f>R11+S11</f>
        <v>10670</v>
      </c>
      <c r="U11" s="52">
        <v>0</v>
      </c>
      <c r="V11" s="31">
        <f>T11+U11</f>
        <v>10670</v>
      </c>
      <c r="W11" s="289">
        <f t="shared" si="1"/>
        <v>54.346882684796746</v>
      </c>
    </row>
    <row r="12" spans="2:23" ht="14.25" thickBot="1" thickTop="1">
      <c r="B12" s="39" t="s">
        <v>59</v>
      </c>
      <c r="C12" s="40">
        <f>C9+C10+C11</f>
        <v>53</v>
      </c>
      <c r="D12" s="41">
        <f>D9+D10+D11</f>
        <v>52</v>
      </c>
      <c r="E12" s="40">
        <f>+E9+E10+E11</f>
        <v>105</v>
      </c>
      <c r="F12" s="76">
        <f>F9+F10+F11</f>
        <v>59</v>
      </c>
      <c r="G12" s="77">
        <f>G9+G10+G11</f>
        <v>67</v>
      </c>
      <c r="H12" s="78">
        <f>H10+H9+H11</f>
        <v>126</v>
      </c>
      <c r="I12" s="290">
        <f t="shared" si="0"/>
        <v>19.999999999999996</v>
      </c>
      <c r="L12" s="39" t="s">
        <v>59</v>
      </c>
      <c r="M12" s="40">
        <f aca="true" t="shared" si="2" ref="M12:V12">+M9+M10+M11</f>
        <v>6434</v>
      </c>
      <c r="N12" s="148">
        <f t="shared" si="2"/>
        <v>6252</v>
      </c>
      <c r="O12" s="149">
        <f t="shared" si="2"/>
        <v>12686</v>
      </c>
      <c r="P12" s="149">
        <f t="shared" si="2"/>
        <v>3</v>
      </c>
      <c r="Q12" s="149">
        <f t="shared" si="2"/>
        <v>12689</v>
      </c>
      <c r="R12" s="40">
        <f t="shared" si="2"/>
        <v>10212</v>
      </c>
      <c r="S12" s="148">
        <f t="shared" si="2"/>
        <v>9727</v>
      </c>
      <c r="T12" s="149">
        <f t="shared" si="2"/>
        <v>19939</v>
      </c>
      <c r="U12" s="149">
        <f t="shared" si="2"/>
        <v>0</v>
      </c>
      <c r="V12" s="149">
        <f t="shared" si="2"/>
        <v>19939</v>
      </c>
      <c r="W12" s="290">
        <f t="shared" si="1"/>
        <v>57.1361021357081</v>
      </c>
    </row>
    <row r="13" spans="2:23" ht="13.5" thickTop="1">
      <c r="B13" s="4" t="s">
        <v>18</v>
      </c>
      <c r="C13" s="71">
        <v>4</v>
      </c>
      <c r="D13" s="90">
        <v>5</v>
      </c>
      <c r="E13" s="73">
        <f>C13+D13</f>
        <v>9</v>
      </c>
      <c r="F13" s="71">
        <v>14</v>
      </c>
      <c r="G13" s="90">
        <v>14</v>
      </c>
      <c r="H13" s="73">
        <f>+F13+G13</f>
        <v>28</v>
      </c>
      <c r="I13" s="297">
        <f t="shared" si="0"/>
        <v>211.11111111111111</v>
      </c>
      <c r="L13" s="4" t="s">
        <v>18</v>
      </c>
      <c r="M13" s="29">
        <v>232</v>
      </c>
      <c r="N13" s="36">
        <v>1</v>
      </c>
      <c r="O13" s="33">
        <f>M13+N13</f>
        <v>233</v>
      </c>
      <c r="P13" s="34">
        <v>137</v>
      </c>
      <c r="Q13" s="31">
        <f>O13+P13</f>
        <v>370</v>
      </c>
      <c r="R13" s="29">
        <v>2045</v>
      </c>
      <c r="S13" s="36">
        <v>2013</v>
      </c>
      <c r="T13" s="33">
        <f>+R13+S13</f>
        <v>4058</v>
      </c>
      <c r="U13" s="34">
        <v>0</v>
      </c>
      <c r="V13" s="31">
        <f>+T13+U13</f>
        <v>4058</v>
      </c>
      <c r="W13" s="297">
        <f t="shared" si="1"/>
        <v>996.7567567567567</v>
      </c>
    </row>
    <row r="14" spans="2:23" ht="12.75">
      <c r="B14" s="4" t="s">
        <v>19</v>
      </c>
      <c r="C14" s="219">
        <v>0</v>
      </c>
      <c r="D14" s="274">
        <v>0</v>
      </c>
      <c r="E14" s="73">
        <f>C14+D14</f>
        <v>0</v>
      </c>
      <c r="F14" s="29">
        <v>22</v>
      </c>
      <c r="G14" s="60">
        <v>24</v>
      </c>
      <c r="H14" s="31">
        <f>+G14+F14</f>
        <v>46</v>
      </c>
      <c r="I14" s="32">
        <f t="shared" si="0"/>
        <v>0</v>
      </c>
      <c r="L14" s="4" t="s">
        <v>19</v>
      </c>
      <c r="M14" s="29">
        <v>0</v>
      </c>
      <c r="N14" s="36">
        <v>0</v>
      </c>
      <c r="O14" s="33">
        <f>M14+N14</f>
        <v>0</v>
      </c>
      <c r="P14" s="34">
        <v>0</v>
      </c>
      <c r="Q14" s="31">
        <f>O14+P14</f>
        <v>0</v>
      </c>
      <c r="R14" s="29">
        <v>2533</v>
      </c>
      <c r="S14" s="36">
        <v>2210</v>
      </c>
      <c r="T14" s="33">
        <f>+S14+R14</f>
        <v>4743</v>
      </c>
      <c r="U14" s="34">
        <v>0</v>
      </c>
      <c r="V14" s="31">
        <f>+U14+T14</f>
        <v>4743</v>
      </c>
      <c r="W14" s="289">
        <f t="shared" si="1"/>
        <v>0</v>
      </c>
    </row>
    <row r="15" spans="2:23" ht="13.5" thickBot="1">
      <c r="B15" s="4" t="s">
        <v>20</v>
      </c>
      <c r="C15" s="74">
        <v>1</v>
      </c>
      <c r="D15" s="150">
        <v>1</v>
      </c>
      <c r="E15" s="73">
        <f>C15+D15</f>
        <v>2</v>
      </c>
      <c r="F15" s="29">
        <v>22</v>
      </c>
      <c r="G15" s="60">
        <v>23</v>
      </c>
      <c r="H15" s="31">
        <f>+G15+F15</f>
        <v>45</v>
      </c>
      <c r="I15" s="289">
        <f t="shared" si="0"/>
        <v>2150</v>
      </c>
      <c r="L15" s="4" t="s">
        <v>20</v>
      </c>
      <c r="M15" s="68">
        <v>13</v>
      </c>
      <c r="N15" s="36">
        <v>2</v>
      </c>
      <c r="O15" s="33">
        <f>M15+N15</f>
        <v>15</v>
      </c>
      <c r="P15" s="34">
        <v>0</v>
      </c>
      <c r="Q15" s="31">
        <f>O15+P15</f>
        <v>15</v>
      </c>
      <c r="R15" s="29">
        <v>2704</v>
      </c>
      <c r="S15" s="36">
        <v>2716</v>
      </c>
      <c r="T15" s="33">
        <f>+S15+R15</f>
        <v>5420</v>
      </c>
      <c r="U15" s="34">
        <v>0</v>
      </c>
      <c r="V15" s="31">
        <f>+U15+T15</f>
        <v>5420</v>
      </c>
      <c r="W15" s="289">
        <f>IF(Q15=0,0,((V15/Q15)-1)*100)</f>
        <v>36033.33333333333</v>
      </c>
    </row>
    <row r="16" spans="2:23" ht="14.25" thickBot="1" thickTop="1">
      <c r="B16" s="39" t="s">
        <v>21</v>
      </c>
      <c r="C16" s="76">
        <f aca="true" t="shared" si="3" ref="C16:H16">C13+C14+C15</f>
        <v>5</v>
      </c>
      <c r="D16" s="77">
        <f t="shared" si="3"/>
        <v>6</v>
      </c>
      <c r="E16" s="83">
        <f t="shared" si="3"/>
        <v>11</v>
      </c>
      <c r="F16" s="76">
        <f t="shared" si="3"/>
        <v>58</v>
      </c>
      <c r="G16" s="151">
        <f t="shared" si="3"/>
        <v>61</v>
      </c>
      <c r="H16" s="83">
        <f t="shared" si="3"/>
        <v>119</v>
      </c>
      <c r="I16" s="291">
        <f t="shared" si="0"/>
        <v>981.8181818181819</v>
      </c>
      <c r="L16" s="39" t="s">
        <v>21</v>
      </c>
      <c r="M16" s="45">
        <f aca="true" t="shared" si="4" ref="M16:V16">M13+M14+M15</f>
        <v>245</v>
      </c>
      <c r="N16" s="125">
        <f t="shared" si="4"/>
        <v>3</v>
      </c>
      <c r="O16" s="47">
        <f t="shared" si="4"/>
        <v>248</v>
      </c>
      <c r="P16" s="49">
        <f t="shared" si="4"/>
        <v>137</v>
      </c>
      <c r="Q16" s="49">
        <f t="shared" si="4"/>
        <v>385</v>
      </c>
      <c r="R16" s="152">
        <f t="shared" si="4"/>
        <v>7282</v>
      </c>
      <c r="S16" s="49">
        <f t="shared" si="4"/>
        <v>6939</v>
      </c>
      <c r="T16" s="125">
        <f t="shared" si="4"/>
        <v>14221</v>
      </c>
      <c r="U16" s="47">
        <f t="shared" si="4"/>
        <v>0</v>
      </c>
      <c r="V16" s="125">
        <f t="shared" si="4"/>
        <v>14221</v>
      </c>
      <c r="W16" s="291">
        <f t="shared" si="1"/>
        <v>3593.7662337662337</v>
      </c>
    </row>
    <row r="17" spans="2:23" ht="13.5" thickTop="1">
      <c r="B17" s="4" t="s">
        <v>22</v>
      </c>
      <c r="C17" s="71">
        <v>2</v>
      </c>
      <c r="D17" s="90">
        <v>1</v>
      </c>
      <c r="E17" s="73">
        <f>C17+D17</f>
        <v>3</v>
      </c>
      <c r="F17" s="153">
        <v>32</v>
      </c>
      <c r="G17" s="154">
        <v>30</v>
      </c>
      <c r="H17" s="51">
        <f>+F17+G17</f>
        <v>62</v>
      </c>
      <c r="I17" s="289">
        <f t="shared" si="0"/>
        <v>1966.6666666666667</v>
      </c>
      <c r="L17" s="4" t="s">
        <v>22</v>
      </c>
      <c r="M17" s="29">
        <v>2</v>
      </c>
      <c r="N17" s="36">
        <v>0</v>
      </c>
      <c r="O17" s="33">
        <f>M17+N17</f>
        <v>2</v>
      </c>
      <c r="P17" s="34">
        <v>0</v>
      </c>
      <c r="Q17" s="155">
        <f>O17+P17</f>
        <v>2</v>
      </c>
      <c r="R17" s="192">
        <v>3002</v>
      </c>
      <c r="S17" s="142">
        <v>2670</v>
      </c>
      <c r="T17" s="31">
        <f>+R17+S17</f>
        <v>5672</v>
      </c>
      <c r="U17" s="145">
        <v>4</v>
      </c>
      <c r="V17" s="31">
        <f>+T17+U17</f>
        <v>5676</v>
      </c>
      <c r="W17" s="300">
        <f t="shared" si="1"/>
        <v>283700</v>
      </c>
    </row>
    <row r="18" spans="2:23" ht="12.75">
      <c r="B18" s="4" t="s">
        <v>23</v>
      </c>
      <c r="C18" s="29">
        <v>0</v>
      </c>
      <c r="D18" s="60">
        <v>0</v>
      </c>
      <c r="E18" s="31">
        <f>C18+D18</f>
        <v>0</v>
      </c>
      <c r="F18" s="79">
        <v>38</v>
      </c>
      <c r="G18" s="154">
        <v>39</v>
      </c>
      <c r="H18" s="51">
        <f>+F18+G18</f>
        <v>77</v>
      </c>
      <c r="I18" s="289">
        <f t="shared" si="0"/>
        <v>0</v>
      </c>
      <c r="L18" s="4" t="s">
        <v>23</v>
      </c>
      <c r="M18" s="29">
        <v>0</v>
      </c>
      <c r="N18" s="36">
        <v>0</v>
      </c>
      <c r="O18" s="33">
        <f>M18+N18</f>
        <v>0</v>
      </c>
      <c r="P18" s="34">
        <v>0</v>
      </c>
      <c r="Q18" s="143">
        <f>O18+P18</f>
        <v>0</v>
      </c>
      <c r="R18" s="36">
        <v>3938</v>
      </c>
      <c r="S18" s="240">
        <v>3860</v>
      </c>
      <c r="T18" s="31">
        <f>+R18+S18</f>
        <v>7798</v>
      </c>
      <c r="U18" s="145">
        <v>0</v>
      </c>
      <c r="V18" s="31">
        <f>+T18+U18</f>
        <v>7798</v>
      </c>
      <c r="W18" s="301">
        <f>IF(Q18=0,0,((V18/Q18)-1)*100)</f>
        <v>0</v>
      </c>
    </row>
    <row r="19" spans="2:23" ht="13.5" thickBot="1">
      <c r="B19" s="4" t="s">
        <v>24</v>
      </c>
      <c r="C19" s="29">
        <v>1</v>
      </c>
      <c r="D19" s="60">
        <v>1</v>
      </c>
      <c r="E19" s="31">
        <f>C19+D19</f>
        <v>2</v>
      </c>
      <c r="F19" s="79">
        <v>33</v>
      </c>
      <c r="G19" s="154">
        <v>33</v>
      </c>
      <c r="H19" s="51">
        <f>+F19+G19</f>
        <v>66</v>
      </c>
      <c r="I19" s="289">
        <f t="shared" si="0"/>
        <v>3200</v>
      </c>
      <c r="J19" s="50"/>
      <c r="L19" s="4" t="s">
        <v>24</v>
      </c>
      <c r="M19" s="29">
        <v>0</v>
      </c>
      <c r="N19" s="36">
        <v>0</v>
      </c>
      <c r="O19" s="33">
        <f>M19+N19</f>
        <v>0</v>
      </c>
      <c r="P19" s="34">
        <v>0</v>
      </c>
      <c r="Q19" s="143">
        <f>O19+P19</f>
        <v>0</v>
      </c>
      <c r="R19" s="36">
        <v>4063</v>
      </c>
      <c r="S19" s="240">
        <v>3926</v>
      </c>
      <c r="T19" s="31">
        <f>+R19+S19</f>
        <v>7989</v>
      </c>
      <c r="U19" s="156">
        <v>0</v>
      </c>
      <c r="V19" s="31">
        <f>+T19+U19</f>
        <v>7989</v>
      </c>
      <c r="W19" s="302">
        <f>IF(Q19=0,0,((V19/Q19)-1)*100)</f>
        <v>0</v>
      </c>
    </row>
    <row r="20" spans="2:23" ht="15.75" customHeight="1" thickBot="1" thickTop="1">
      <c r="B20" s="44" t="s">
        <v>25</v>
      </c>
      <c r="C20" s="152">
        <f aca="true" t="shared" si="5" ref="C20:H20">+C17+C18+C19</f>
        <v>3</v>
      </c>
      <c r="D20" s="49">
        <f t="shared" si="5"/>
        <v>2</v>
      </c>
      <c r="E20" s="47">
        <f t="shared" si="5"/>
        <v>5</v>
      </c>
      <c r="F20" s="152">
        <f t="shared" si="5"/>
        <v>103</v>
      </c>
      <c r="G20" s="125">
        <f t="shared" si="5"/>
        <v>102</v>
      </c>
      <c r="H20" s="157">
        <f t="shared" si="5"/>
        <v>205</v>
      </c>
      <c r="I20" s="290">
        <f t="shared" si="0"/>
        <v>4000</v>
      </c>
      <c r="J20" s="55"/>
      <c r="K20" s="56"/>
      <c r="L20" s="44" t="s">
        <v>25</v>
      </c>
      <c r="M20" s="45">
        <f aca="true" t="shared" si="6" ref="M20:V20">+M17+M18+M19</f>
        <v>2</v>
      </c>
      <c r="N20" s="125">
        <f t="shared" si="6"/>
        <v>0</v>
      </c>
      <c r="O20" s="47">
        <f t="shared" si="6"/>
        <v>2</v>
      </c>
      <c r="P20" s="125">
        <f t="shared" si="6"/>
        <v>0</v>
      </c>
      <c r="Q20" s="47">
        <f t="shared" si="6"/>
        <v>2</v>
      </c>
      <c r="R20" s="171">
        <f t="shared" si="6"/>
        <v>11003</v>
      </c>
      <c r="S20" s="46">
        <f t="shared" si="6"/>
        <v>10456</v>
      </c>
      <c r="T20" s="47">
        <f t="shared" si="6"/>
        <v>21459</v>
      </c>
      <c r="U20" s="47">
        <f t="shared" si="6"/>
        <v>4</v>
      </c>
      <c r="V20" s="47">
        <f t="shared" si="6"/>
        <v>21463</v>
      </c>
      <c r="W20" s="291">
        <f>IF(Q20=0,0,((V20/Q20)-1)*100)</f>
        <v>1073050</v>
      </c>
    </row>
    <row r="21" spans="2:23" ht="14.25" thickBot="1" thickTop="1">
      <c r="B21" s="4" t="s">
        <v>26</v>
      </c>
      <c r="C21" s="153">
        <v>1</v>
      </c>
      <c r="D21" s="158">
        <v>0</v>
      </c>
      <c r="E21" s="31">
        <f>C21+D21</f>
        <v>1</v>
      </c>
      <c r="F21" s="29">
        <v>32</v>
      </c>
      <c r="G21" s="36">
        <v>34</v>
      </c>
      <c r="H21" s="251">
        <f>+F21+G21</f>
        <v>66</v>
      </c>
      <c r="I21" s="298">
        <f t="shared" si="0"/>
        <v>6500</v>
      </c>
      <c r="L21" s="4" t="s">
        <v>26</v>
      </c>
      <c r="M21" s="159">
        <v>0</v>
      </c>
      <c r="N21" s="142">
        <v>0</v>
      </c>
      <c r="O21" s="31">
        <f>M21+N21</f>
        <v>0</v>
      </c>
      <c r="P21" s="145">
        <v>0</v>
      </c>
      <c r="Q21" s="143">
        <f>O21+P21</f>
        <v>0</v>
      </c>
      <c r="R21" s="36">
        <v>4342</v>
      </c>
      <c r="S21" s="240">
        <v>4143</v>
      </c>
      <c r="T21" s="31">
        <f>+R21+S21</f>
        <v>8485</v>
      </c>
      <c r="U21" s="160">
        <v>0</v>
      </c>
      <c r="V21" s="31">
        <f>+T21+U21</f>
        <v>8485</v>
      </c>
      <c r="W21" s="303">
        <f t="shared" si="1"/>
        <v>0</v>
      </c>
    </row>
    <row r="22" spans="2:23" ht="14.25" thickBot="1" thickTop="1">
      <c r="B22" s="39" t="s">
        <v>69</v>
      </c>
      <c r="C22" s="40">
        <f aca="true" t="shared" si="7" ref="C22:H22">+C16+C20+C21</f>
        <v>9</v>
      </c>
      <c r="D22" s="41">
        <f t="shared" si="7"/>
        <v>8</v>
      </c>
      <c r="E22" s="40">
        <f t="shared" si="7"/>
        <v>17</v>
      </c>
      <c r="F22" s="76">
        <f t="shared" si="7"/>
        <v>193</v>
      </c>
      <c r="G22" s="77">
        <f t="shared" si="7"/>
        <v>197</v>
      </c>
      <c r="H22" s="78">
        <f t="shared" si="7"/>
        <v>390</v>
      </c>
      <c r="I22" s="290">
        <f t="shared" si="0"/>
        <v>2194.1176470588234</v>
      </c>
      <c r="L22" s="39" t="s">
        <v>69</v>
      </c>
      <c r="M22" s="40">
        <f aca="true" t="shared" si="8" ref="M22:V22">+M16+M20+M21</f>
        <v>247</v>
      </c>
      <c r="N22" s="148">
        <f t="shared" si="8"/>
        <v>3</v>
      </c>
      <c r="O22" s="149">
        <f t="shared" si="8"/>
        <v>250</v>
      </c>
      <c r="P22" s="149">
        <f t="shared" si="8"/>
        <v>137</v>
      </c>
      <c r="Q22" s="149">
        <f t="shared" si="8"/>
        <v>387</v>
      </c>
      <c r="R22" s="40">
        <f t="shared" si="8"/>
        <v>22627</v>
      </c>
      <c r="S22" s="148">
        <f t="shared" si="8"/>
        <v>21538</v>
      </c>
      <c r="T22" s="149">
        <f t="shared" si="8"/>
        <v>44165</v>
      </c>
      <c r="U22" s="149">
        <f t="shared" si="8"/>
        <v>4</v>
      </c>
      <c r="V22" s="149">
        <f t="shared" si="8"/>
        <v>44169</v>
      </c>
      <c r="W22" s="290">
        <f>IF(Q22=0,0,((V22/Q22)-1)*100)</f>
        <v>11313.178294573643</v>
      </c>
    </row>
    <row r="23" spans="2:23" ht="14.25" thickBot="1" thickTop="1">
      <c r="B23" s="39" t="s">
        <v>70</v>
      </c>
      <c r="C23" s="40">
        <f aca="true" t="shared" si="9" ref="C23:H23">+C12+C16+C20+C21</f>
        <v>62</v>
      </c>
      <c r="D23" s="41">
        <f t="shared" si="9"/>
        <v>60</v>
      </c>
      <c r="E23" s="40">
        <f t="shared" si="9"/>
        <v>122</v>
      </c>
      <c r="F23" s="76">
        <f t="shared" si="9"/>
        <v>252</v>
      </c>
      <c r="G23" s="77">
        <f t="shared" si="9"/>
        <v>264</v>
      </c>
      <c r="H23" s="78">
        <f t="shared" si="9"/>
        <v>516</v>
      </c>
      <c r="I23" s="290">
        <f t="shared" si="0"/>
        <v>322.9508196721311</v>
      </c>
      <c r="L23" s="39" t="s">
        <v>70</v>
      </c>
      <c r="M23" s="40">
        <f aca="true" t="shared" si="10" ref="M23:V23">+M12+M16+M20+M21</f>
        <v>6681</v>
      </c>
      <c r="N23" s="148">
        <f t="shared" si="10"/>
        <v>6255</v>
      </c>
      <c r="O23" s="149">
        <f t="shared" si="10"/>
        <v>12936</v>
      </c>
      <c r="P23" s="149">
        <f t="shared" si="10"/>
        <v>140</v>
      </c>
      <c r="Q23" s="149">
        <f t="shared" si="10"/>
        <v>13076</v>
      </c>
      <c r="R23" s="40">
        <f t="shared" si="10"/>
        <v>32839</v>
      </c>
      <c r="S23" s="148">
        <f t="shared" si="10"/>
        <v>31265</v>
      </c>
      <c r="T23" s="149">
        <f t="shared" si="10"/>
        <v>64104</v>
      </c>
      <c r="U23" s="149">
        <f t="shared" si="10"/>
        <v>4</v>
      </c>
      <c r="V23" s="149">
        <f t="shared" si="10"/>
        <v>64108</v>
      </c>
      <c r="W23" s="290">
        <f>IF(Q23=0,0,((V23/Q23)-1)*100)</f>
        <v>390.2722545120832</v>
      </c>
    </row>
    <row r="24" spans="2:23" ht="13.5" thickTop="1">
      <c r="B24" s="4" t="s">
        <v>28</v>
      </c>
      <c r="C24" s="79">
        <v>1</v>
      </c>
      <c r="D24" s="158">
        <v>2</v>
      </c>
      <c r="E24" s="31">
        <f>C24+D24</f>
        <v>3</v>
      </c>
      <c r="F24" s="29"/>
      <c r="G24" s="30"/>
      <c r="H24" s="250"/>
      <c r="I24" s="298"/>
      <c r="L24" s="4" t="s">
        <v>28</v>
      </c>
      <c r="M24" s="29">
        <v>0</v>
      </c>
      <c r="N24" s="142">
        <v>0</v>
      </c>
      <c r="O24" s="31">
        <f>M24+N24</f>
        <v>0</v>
      </c>
      <c r="P24" s="145">
        <v>59</v>
      </c>
      <c r="Q24" s="143">
        <f>O24+P24</f>
        <v>59</v>
      </c>
      <c r="R24" s="36"/>
      <c r="S24" s="240"/>
      <c r="T24" s="31"/>
      <c r="U24" s="145"/>
      <c r="V24" s="31"/>
      <c r="W24" s="302"/>
    </row>
    <row r="25" spans="2:23" ht="13.5" thickBot="1">
      <c r="B25" s="4" t="s">
        <v>29</v>
      </c>
      <c r="C25" s="79">
        <v>1</v>
      </c>
      <c r="D25" s="158">
        <v>1</v>
      </c>
      <c r="E25" s="31">
        <f>C25+D25</f>
        <v>2</v>
      </c>
      <c r="F25" s="37"/>
      <c r="G25" s="30"/>
      <c r="H25" s="250"/>
      <c r="I25" s="299"/>
      <c r="L25" s="4" t="s">
        <v>29</v>
      </c>
      <c r="M25" s="29">
        <v>0</v>
      </c>
      <c r="N25" s="142">
        <v>0</v>
      </c>
      <c r="O25" s="31">
        <f>M25+N25</f>
        <v>0</v>
      </c>
      <c r="P25" s="156">
        <v>0</v>
      </c>
      <c r="Q25" s="161">
        <f>O25+P25</f>
        <v>0</v>
      </c>
      <c r="R25" s="36"/>
      <c r="S25" s="257"/>
      <c r="T25" s="31"/>
      <c r="U25" s="52"/>
      <c r="V25" s="31"/>
      <c r="W25" s="304"/>
    </row>
    <row r="26" spans="2:23" ht="14.25" thickBot="1" thickTop="1">
      <c r="B26" s="44" t="s">
        <v>30</v>
      </c>
      <c r="C26" s="40">
        <f>+C21+C24+C25</f>
        <v>3</v>
      </c>
      <c r="D26" s="53">
        <f>+D21+D24+D25</f>
        <v>3</v>
      </c>
      <c r="E26" s="53">
        <f>+E21+E24+E25</f>
        <v>6</v>
      </c>
      <c r="F26" s="40"/>
      <c r="G26" s="123"/>
      <c r="H26" s="41"/>
      <c r="I26" s="290"/>
      <c r="L26" s="44" t="s">
        <v>30</v>
      </c>
      <c r="M26" s="45">
        <f>+M21+M24+M25</f>
        <v>0</v>
      </c>
      <c r="N26" s="49">
        <f>+N21+N24+N25</f>
        <v>0</v>
      </c>
      <c r="O26" s="125">
        <f>+O21+O24+O25</f>
        <v>0</v>
      </c>
      <c r="P26" s="47">
        <f>+P21+P24+P25</f>
        <v>59</v>
      </c>
      <c r="Q26" s="125">
        <f>+Q21+Q24+Q25</f>
        <v>59</v>
      </c>
      <c r="R26" s="254"/>
      <c r="S26" s="255"/>
      <c r="T26" s="125"/>
      <c r="U26" s="256"/>
      <c r="V26" s="125"/>
      <c r="W26" s="305"/>
    </row>
    <row r="27" spans="2:23" ht="14.25" thickBot="1" thickTop="1">
      <c r="B27" s="39" t="s">
        <v>9</v>
      </c>
      <c r="C27" s="149">
        <f>C12+C16+C20+C26</f>
        <v>64</v>
      </c>
      <c r="D27" s="41">
        <f>D12+D16+D20+D26</f>
        <v>63</v>
      </c>
      <c r="E27" s="40">
        <f>E12+E16+E20+E26</f>
        <v>127</v>
      </c>
      <c r="F27" s="40"/>
      <c r="G27" s="123"/>
      <c r="H27" s="41"/>
      <c r="I27" s="290"/>
      <c r="L27" s="39" t="s">
        <v>9</v>
      </c>
      <c r="M27" s="149">
        <f>M12+M16+M20+M26</f>
        <v>6681</v>
      </c>
      <c r="N27" s="148">
        <f>N12+N16+N20+N26</f>
        <v>6255</v>
      </c>
      <c r="O27" s="149">
        <f>O12+O16+O20+O26</f>
        <v>12936</v>
      </c>
      <c r="P27" s="149">
        <f>P12+P16+P20+P26</f>
        <v>199</v>
      </c>
      <c r="Q27" s="149">
        <f>Q12+Q16+Q20+Q26</f>
        <v>13135</v>
      </c>
      <c r="R27" s="42"/>
      <c r="S27" s="241"/>
      <c r="T27" s="42"/>
      <c r="U27" s="43"/>
      <c r="V27" s="148"/>
      <c r="W27" s="305"/>
    </row>
    <row r="28" spans="2:12" ht="13.5" thickTop="1">
      <c r="B28" s="63" t="s">
        <v>65</v>
      </c>
      <c r="L28" s="63" t="s">
        <v>65</v>
      </c>
    </row>
    <row r="29" spans="2:23" ht="12.75">
      <c r="B29" s="348" t="s">
        <v>31</v>
      </c>
      <c r="C29" s="348"/>
      <c r="D29" s="348"/>
      <c r="E29" s="348"/>
      <c r="F29" s="348"/>
      <c r="G29" s="348"/>
      <c r="H29" s="348"/>
      <c r="I29" s="348"/>
      <c r="L29" s="348" t="s">
        <v>32</v>
      </c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</row>
    <row r="30" spans="2:23" ht="15.75">
      <c r="B30" s="349" t="s">
        <v>33</v>
      </c>
      <c r="C30" s="349"/>
      <c r="D30" s="349"/>
      <c r="E30" s="349"/>
      <c r="F30" s="349"/>
      <c r="G30" s="349"/>
      <c r="H30" s="349"/>
      <c r="I30" s="349"/>
      <c r="L30" s="349" t="s">
        <v>34</v>
      </c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</row>
    <row r="31" ht="13.5" thickBot="1"/>
    <row r="32" spans="2:23" ht="17.25" thickBot="1" thickTop="1">
      <c r="B32" s="3"/>
      <c r="C32" s="356" t="s">
        <v>67</v>
      </c>
      <c r="D32" s="357"/>
      <c r="E32" s="358"/>
      <c r="F32" s="359" t="s">
        <v>68</v>
      </c>
      <c r="G32" s="360"/>
      <c r="H32" s="361"/>
      <c r="I32" s="269" t="s">
        <v>4</v>
      </c>
      <c r="L32" s="3"/>
      <c r="M32" s="350" t="s">
        <v>67</v>
      </c>
      <c r="N32" s="351"/>
      <c r="O32" s="351"/>
      <c r="P32" s="351"/>
      <c r="Q32" s="352"/>
      <c r="R32" s="353" t="s">
        <v>68</v>
      </c>
      <c r="S32" s="354"/>
      <c r="T32" s="354"/>
      <c r="U32" s="354"/>
      <c r="V32" s="355"/>
      <c r="W32" s="269" t="s">
        <v>4</v>
      </c>
    </row>
    <row r="33" spans="2:23" ht="13.5" thickTop="1">
      <c r="B33" s="4" t="s">
        <v>5</v>
      </c>
      <c r="C33" s="5"/>
      <c r="D33" s="6"/>
      <c r="E33" s="7"/>
      <c r="F33" s="5"/>
      <c r="G33" s="6"/>
      <c r="H33" s="7"/>
      <c r="I33" s="270" t="s">
        <v>6</v>
      </c>
      <c r="L33" s="4" t="s">
        <v>5</v>
      </c>
      <c r="M33" s="5"/>
      <c r="N33" s="8"/>
      <c r="O33" s="9"/>
      <c r="P33" s="10"/>
      <c r="Q33" s="11"/>
      <c r="R33" s="5"/>
      <c r="S33" s="8"/>
      <c r="T33" s="9"/>
      <c r="U33" s="10"/>
      <c r="V33" s="11"/>
      <c r="W33" s="270" t="s">
        <v>6</v>
      </c>
    </row>
    <row r="34" spans="2:23" ht="13.5" customHeight="1" thickBot="1">
      <c r="B34" s="12"/>
      <c r="C34" s="13" t="s">
        <v>7</v>
      </c>
      <c r="D34" s="260" t="s">
        <v>8</v>
      </c>
      <c r="E34" s="14" t="s">
        <v>9</v>
      </c>
      <c r="F34" s="13" t="s">
        <v>7</v>
      </c>
      <c r="G34" s="260" t="s">
        <v>8</v>
      </c>
      <c r="H34" s="14" t="s">
        <v>9</v>
      </c>
      <c r="I34" s="271"/>
      <c r="L34" s="12"/>
      <c r="M34" s="15" t="s">
        <v>10</v>
      </c>
      <c r="N34" s="16" t="s">
        <v>11</v>
      </c>
      <c r="O34" s="17" t="s">
        <v>12</v>
      </c>
      <c r="P34" s="18" t="s">
        <v>13</v>
      </c>
      <c r="Q34" s="19" t="s">
        <v>9</v>
      </c>
      <c r="R34" s="15" t="s">
        <v>10</v>
      </c>
      <c r="S34" s="16" t="s">
        <v>11</v>
      </c>
      <c r="T34" s="17" t="s">
        <v>12</v>
      </c>
      <c r="U34" s="18" t="s">
        <v>13</v>
      </c>
      <c r="V34" s="19" t="s">
        <v>9</v>
      </c>
      <c r="W34" s="271"/>
    </row>
    <row r="35" spans="2:23" ht="3" customHeight="1" thickTop="1">
      <c r="B35" s="4"/>
      <c r="C35" s="20"/>
      <c r="D35" s="21"/>
      <c r="E35" s="137"/>
      <c r="F35" s="20"/>
      <c r="G35" s="21"/>
      <c r="H35" s="22"/>
      <c r="I35" s="274"/>
      <c r="L35" s="4"/>
      <c r="M35" s="23"/>
      <c r="N35" s="24"/>
      <c r="O35" s="25"/>
      <c r="P35" s="139"/>
      <c r="Q35" s="27"/>
      <c r="R35" s="194"/>
      <c r="S35" s="24"/>
      <c r="T35" s="138"/>
      <c r="U35" s="139"/>
      <c r="V35" s="138"/>
      <c r="W35" s="230"/>
    </row>
    <row r="36" spans="2:23" ht="13.5" customHeight="1">
      <c r="B36" s="4" t="s">
        <v>14</v>
      </c>
      <c r="C36" s="71">
        <v>294</v>
      </c>
      <c r="D36" s="90">
        <v>294</v>
      </c>
      <c r="E36" s="163">
        <f>C36+D36</f>
        <v>588</v>
      </c>
      <c r="F36" s="29">
        <v>423</v>
      </c>
      <c r="G36" s="60">
        <v>415</v>
      </c>
      <c r="H36" s="31">
        <f>+F36+G36</f>
        <v>838</v>
      </c>
      <c r="I36" s="289">
        <f aca="true" t="shared" si="11" ref="I36:I48">IF(E36=0,0,((H36/E36)-1)*100)</f>
        <v>42.51700680272108</v>
      </c>
      <c r="L36" s="4" t="s">
        <v>14</v>
      </c>
      <c r="M36" s="29">
        <v>51554</v>
      </c>
      <c r="N36" s="36">
        <v>52890</v>
      </c>
      <c r="O36" s="51">
        <f>+M36+N36</f>
        <v>104444</v>
      </c>
      <c r="P36" s="34">
        <v>0</v>
      </c>
      <c r="Q36" s="35">
        <f>O36+P36</f>
        <v>104444</v>
      </c>
      <c r="R36" s="29">
        <v>63615</v>
      </c>
      <c r="S36" s="36">
        <v>65596</v>
      </c>
      <c r="T36" s="51">
        <f>+R36+S36</f>
        <v>129211</v>
      </c>
      <c r="U36" s="34">
        <v>0</v>
      </c>
      <c r="V36" s="31">
        <f>+T36+U36</f>
        <v>129211</v>
      </c>
      <c r="W36" s="289">
        <f aca="true" t="shared" si="12" ref="W36:W48">IF(Q36=0,0,((V36/Q36)-1)*100)</f>
        <v>23.713186013557497</v>
      </c>
    </row>
    <row r="37" spans="2:23" ht="12.75">
      <c r="B37" s="4" t="s">
        <v>15</v>
      </c>
      <c r="C37" s="71">
        <v>252</v>
      </c>
      <c r="D37" s="90">
        <v>252</v>
      </c>
      <c r="E37" s="81">
        <f>C37+D37</f>
        <v>504</v>
      </c>
      <c r="F37" s="29">
        <v>441</v>
      </c>
      <c r="G37" s="60">
        <v>439</v>
      </c>
      <c r="H37" s="31">
        <f>+F37+G37</f>
        <v>880</v>
      </c>
      <c r="I37" s="289">
        <f t="shared" si="11"/>
        <v>74.60317460317461</v>
      </c>
      <c r="L37" s="4" t="s">
        <v>15</v>
      </c>
      <c r="M37" s="29">
        <v>37725</v>
      </c>
      <c r="N37" s="36">
        <v>39476</v>
      </c>
      <c r="O37" s="51">
        <f>+M37+N37</f>
        <v>77201</v>
      </c>
      <c r="P37" s="34">
        <v>262</v>
      </c>
      <c r="Q37" s="35">
        <f>O37+P37</f>
        <v>77463</v>
      </c>
      <c r="R37" s="29">
        <v>54029</v>
      </c>
      <c r="S37" s="36">
        <v>55203</v>
      </c>
      <c r="T37" s="51">
        <f>+R37+S37</f>
        <v>109232</v>
      </c>
      <c r="U37" s="34">
        <v>0</v>
      </c>
      <c r="V37" s="31">
        <f>+T37+U37</f>
        <v>109232</v>
      </c>
      <c r="W37" s="289">
        <f t="shared" si="12"/>
        <v>41.01183790971172</v>
      </c>
    </row>
    <row r="38" spans="2:23" ht="13.5" thickBot="1">
      <c r="B38" s="4" t="s">
        <v>16</v>
      </c>
      <c r="C38" s="74">
        <v>277</v>
      </c>
      <c r="D38" s="90">
        <v>277</v>
      </c>
      <c r="E38" s="81">
        <f>C38+D38</f>
        <v>554</v>
      </c>
      <c r="F38" s="29">
        <v>477</v>
      </c>
      <c r="G38" s="60">
        <v>477</v>
      </c>
      <c r="H38" s="31">
        <f>+F38+G38</f>
        <v>954</v>
      </c>
      <c r="I38" s="289">
        <f t="shared" si="11"/>
        <v>72.20216606498195</v>
      </c>
      <c r="L38" s="4" t="s">
        <v>16</v>
      </c>
      <c r="M38" s="37">
        <v>40793</v>
      </c>
      <c r="N38" s="36">
        <v>37252</v>
      </c>
      <c r="O38" s="51">
        <f>+M38+N38</f>
        <v>78045</v>
      </c>
      <c r="P38" s="52">
        <v>0</v>
      </c>
      <c r="Q38" s="35">
        <f>+O38+P38</f>
        <v>78045</v>
      </c>
      <c r="R38" s="37">
        <v>62329</v>
      </c>
      <c r="S38" s="36">
        <v>58631</v>
      </c>
      <c r="T38" s="51">
        <f>+R38+S38</f>
        <v>120960</v>
      </c>
      <c r="U38" s="52">
        <v>0</v>
      </c>
      <c r="V38" s="31">
        <f>+T38+U38</f>
        <v>120960</v>
      </c>
      <c r="W38" s="289">
        <f t="shared" si="12"/>
        <v>54.98750720738035</v>
      </c>
    </row>
    <row r="39" spans="2:23" ht="14.25" thickBot="1" thickTop="1">
      <c r="B39" s="39" t="s">
        <v>17</v>
      </c>
      <c r="C39" s="40">
        <f>C36+C37+C38</f>
        <v>823</v>
      </c>
      <c r="D39" s="41">
        <f>D36+D37+D38</f>
        <v>823</v>
      </c>
      <c r="E39" s="40">
        <f>+E36+E37+E38</f>
        <v>1646</v>
      </c>
      <c r="F39" s="40">
        <f>+F36+F37+F38</f>
        <v>1341</v>
      </c>
      <c r="G39" s="41">
        <f>+G36+G37+G38</f>
        <v>1331</v>
      </c>
      <c r="H39" s="40">
        <f>+H36+H37+H38</f>
        <v>2672</v>
      </c>
      <c r="I39" s="290">
        <f t="shared" si="11"/>
        <v>62.3329283110571</v>
      </c>
      <c r="L39" s="39" t="s">
        <v>59</v>
      </c>
      <c r="M39" s="40">
        <f aca="true" t="shared" si="13" ref="M39:V39">+M36+M37+M38</f>
        <v>130072</v>
      </c>
      <c r="N39" s="41">
        <f t="shared" si="13"/>
        <v>129618</v>
      </c>
      <c r="O39" s="40">
        <f t="shared" si="13"/>
        <v>259690</v>
      </c>
      <c r="P39" s="40">
        <f t="shared" si="13"/>
        <v>262</v>
      </c>
      <c r="Q39" s="40">
        <f t="shared" si="13"/>
        <v>259952</v>
      </c>
      <c r="R39" s="40">
        <f t="shared" si="13"/>
        <v>179973</v>
      </c>
      <c r="S39" s="41">
        <f t="shared" si="13"/>
        <v>179430</v>
      </c>
      <c r="T39" s="40">
        <f t="shared" si="13"/>
        <v>359403</v>
      </c>
      <c r="U39" s="40">
        <f t="shared" si="13"/>
        <v>0</v>
      </c>
      <c r="V39" s="40">
        <f t="shared" si="13"/>
        <v>359403</v>
      </c>
      <c r="W39" s="290">
        <f t="shared" si="12"/>
        <v>38.257447528774534</v>
      </c>
    </row>
    <row r="40" spans="2:23" ht="13.5" thickTop="1">
      <c r="B40" s="4" t="s">
        <v>18</v>
      </c>
      <c r="C40" s="71">
        <v>388</v>
      </c>
      <c r="D40" s="90">
        <v>388</v>
      </c>
      <c r="E40" s="73">
        <f>C40+D40</f>
        <v>776</v>
      </c>
      <c r="F40" s="71">
        <v>497</v>
      </c>
      <c r="G40" s="90">
        <v>497</v>
      </c>
      <c r="H40" s="73">
        <f>+F40+G40</f>
        <v>994</v>
      </c>
      <c r="I40" s="297">
        <f t="shared" si="11"/>
        <v>28.092783505154628</v>
      </c>
      <c r="L40" s="4" t="s">
        <v>18</v>
      </c>
      <c r="M40" s="29">
        <v>50325</v>
      </c>
      <c r="N40" s="122">
        <v>54292</v>
      </c>
      <c r="O40" s="33">
        <f>+M40+N40</f>
        <v>104617</v>
      </c>
      <c r="P40" s="121">
        <v>0</v>
      </c>
      <c r="Q40" s="57">
        <f>O40+P40</f>
        <v>104617</v>
      </c>
      <c r="R40" s="29">
        <v>57665</v>
      </c>
      <c r="S40" s="122">
        <v>60509</v>
      </c>
      <c r="T40" s="166">
        <f>+R40+S40</f>
        <v>118174</v>
      </c>
      <c r="U40" s="122">
        <v>8</v>
      </c>
      <c r="V40" s="166">
        <f>+T40+U40</f>
        <v>118182</v>
      </c>
      <c r="W40" s="289">
        <f t="shared" si="12"/>
        <v>12.966343902042698</v>
      </c>
    </row>
    <row r="41" spans="2:23" ht="12.75">
      <c r="B41" s="4" t="s">
        <v>19</v>
      </c>
      <c r="C41" s="71">
        <v>361</v>
      </c>
      <c r="D41" s="90">
        <v>359</v>
      </c>
      <c r="E41" s="73">
        <f>C41+D41</f>
        <v>720</v>
      </c>
      <c r="F41" s="29">
        <v>399</v>
      </c>
      <c r="G41" s="60">
        <v>398</v>
      </c>
      <c r="H41" s="73">
        <f>+F41+G41</f>
        <v>797</v>
      </c>
      <c r="I41" s="289">
        <f t="shared" si="11"/>
        <v>10.69444444444445</v>
      </c>
      <c r="L41" s="4" t="s">
        <v>19</v>
      </c>
      <c r="M41" s="165">
        <v>47421</v>
      </c>
      <c r="N41" s="101">
        <v>47448</v>
      </c>
      <c r="O41" s="33">
        <f>+M41+N41</f>
        <v>94869</v>
      </c>
      <c r="P41" s="101">
        <v>0</v>
      </c>
      <c r="Q41" s="51">
        <f>O41+P41</f>
        <v>94869</v>
      </c>
      <c r="R41" s="165">
        <v>55002</v>
      </c>
      <c r="S41" s="101">
        <v>55198</v>
      </c>
      <c r="T41" s="166">
        <f>+S41+R41</f>
        <v>110200</v>
      </c>
      <c r="U41" s="101">
        <v>0</v>
      </c>
      <c r="V41" s="166">
        <f>+T41+U41</f>
        <v>110200</v>
      </c>
      <c r="W41" s="289">
        <f t="shared" si="12"/>
        <v>16.16017877283411</v>
      </c>
    </row>
    <row r="42" spans="2:23" ht="13.5" thickBot="1">
      <c r="B42" s="12" t="s">
        <v>20</v>
      </c>
      <c r="C42" s="74">
        <v>436</v>
      </c>
      <c r="D42" s="150">
        <v>436</v>
      </c>
      <c r="E42" s="73">
        <f>C42+D42</f>
        <v>872</v>
      </c>
      <c r="F42" s="68">
        <v>473</v>
      </c>
      <c r="G42" s="60">
        <v>472</v>
      </c>
      <c r="H42" s="73">
        <f>+F42+G42</f>
        <v>945</v>
      </c>
      <c r="I42" s="289">
        <f>IF(E42=0,0,((H42/E42)-1)*100)</f>
        <v>8.371559633027514</v>
      </c>
      <c r="L42" s="85" t="s">
        <v>20</v>
      </c>
      <c r="M42" s="37">
        <v>61373</v>
      </c>
      <c r="N42" s="122">
        <v>62307</v>
      </c>
      <c r="O42" s="33">
        <f>+M42+N42</f>
        <v>123680</v>
      </c>
      <c r="P42" s="239">
        <v>0</v>
      </c>
      <c r="Q42" s="51">
        <f>O42+P42</f>
        <v>123680</v>
      </c>
      <c r="R42" s="37">
        <v>64928</v>
      </c>
      <c r="S42" s="122">
        <v>66319</v>
      </c>
      <c r="T42" s="166">
        <f>+S42+R42</f>
        <v>131247</v>
      </c>
      <c r="U42" s="239">
        <v>3</v>
      </c>
      <c r="V42" s="166">
        <f>+T42+U42</f>
        <v>131250</v>
      </c>
      <c r="W42" s="289">
        <f>IF(Q42=0,0,((V42/Q42)-1)*100)</f>
        <v>6.120633893919791</v>
      </c>
    </row>
    <row r="43" spans="2:23" ht="14.25" thickBot="1" thickTop="1">
      <c r="B43" s="39" t="s">
        <v>21</v>
      </c>
      <c r="C43" s="76">
        <f aca="true" t="shared" si="14" ref="C43:H43">C40+C41+C42</f>
        <v>1185</v>
      </c>
      <c r="D43" s="77">
        <f t="shared" si="14"/>
        <v>1183</v>
      </c>
      <c r="E43" s="83">
        <f t="shared" si="14"/>
        <v>2368</v>
      </c>
      <c r="F43" s="167">
        <f t="shared" si="14"/>
        <v>1369</v>
      </c>
      <c r="G43" s="49">
        <f t="shared" si="14"/>
        <v>1367</v>
      </c>
      <c r="H43" s="45">
        <f t="shared" si="14"/>
        <v>2736</v>
      </c>
      <c r="I43" s="291">
        <f t="shared" si="11"/>
        <v>15.540540540540547</v>
      </c>
      <c r="L43" s="44" t="s">
        <v>57</v>
      </c>
      <c r="M43" s="40">
        <f aca="true" t="shared" si="15" ref="M43:V43">M40+M41+M42</f>
        <v>159119</v>
      </c>
      <c r="N43" s="41">
        <f t="shared" si="15"/>
        <v>164047</v>
      </c>
      <c r="O43" s="40">
        <f t="shared" si="15"/>
        <v>323166</v>
      </c>
      <c r="P43" s="42">
        <f t="shared" si="15"/>
        <v>0</v>
      </c>
      <c r="Q43" s="40">
        <f t="shared" si="15"/>
        <v>323166</v>
      </c>
      <c r="R43" s="40">
        <f t="shared" si="15"/>
        <v>177595</v>
      </c>
      <c r="S43" s="162">
        <f t="shared" si="15"/>
        <v>182026</v>
      </c>
      <c r="T43" s="43">
        <f t="shared" si="15"/>
        <v>359621</v>
      </c>
      <c r="U43" s="162">
        <f t="shared" si="15"/>
        <v>11</v>
      </c>
      <c r="V43" s="43">
        <f t="shared" si="15"/>
        <v>359632</v>
      </c>
      <c r="W43" s="290">
        <f t="shared" si="12"/>
        <v>11.283984082483922</v>
      </c>
    </row>
    <row r="44" spans="2:23" ht="13.5" thickTop="1">
      <c r="B44" s="4" t="s">
        <v>22</v>
      </c>
      <c r="C44" s="71">
        <v>392</v>
      </c>
      <c r="D44" s="72">
        <v>394</v>
      </c>
      <c r="E44" s="73">
        <f>C44+D44</f>
        <v>786</v>
      </c>
      <c r="F44" s="159">
        <v>433</v>
      </c>
      <c r="G44" s="60">
        <v>435</v>
      </c>
      <c r="H44" s="31">
        <f>+F44+G44</f>
        <v>868</v>
      </c>
      <c r="I44" s="289">
        <f t="shared" si="11"/>
        <v>10.432569974554706</v>
      </c>
      <c r="L44" s="4" t="s">
        <v>22</v>
      </c>
      <c r="M44" s="164">
        <v>55613</v>
      </c>
      <c r="N44" s="36">
        <v>57145</v>
      </c>
      <c r="O44" s="33">
        <f>+M44+N44</f>
        <v>112758</v>
      </c>
      <c r="P44" s="36">
        <v>307</v>
      </c>
      <c r="Q44" s="51">
        <f>+O44+P44</f>
        <v>113065</v>
      </c>
      <c r="R44" s="164">
        <v>56935</v>
      </c>
      <c r="S44" s="36">
        <v>57833</v>
      </c>
      <c r="T44" s="168">
        <f>+R44+S44</f>
        <v>114768</v>
      </c>
      <c r="U44" s="36">
        <v>0</v>
      </c>
      <c r="V44" s="168">
        <f>+T44+U44</f>
        <v>114768</v>
      </c>
      <c r="W44" s="306">
        <f t="shared" si="12"/>
        <v>1.5062132401715722</v>
      </c>
    </row>
    <row r="45" spans="2:23" ht="12.75">
      <c r="B45" s="4" t="s">
        <v>23</v>
      </c>
      <c r="C45" s="29">
        <v>420</v>
      </c>
      <c r="D45" s="30">
        <v>418</v>
      </c>
      <c r="E45" s="31">
        <f>C45+D45</f>
        <v>838</v>
      </c>
      <c r="F45" s="29">
        <v>395</v>
      </c>
      <c r="G45" s="60">
        <v>393</v>
      </c>
      <c r="H45" s="31">
        <f>+F45+G45</f>
        <v>788</v>
      </c>
      <c r="I45" s="289">
        <f>IF(E45=0,0,((H45/E45)-1)*100)</f>
        <v>-5.9665871121718395</v>
      </c>
      <c r="L45" s="4" t="s">
        <v>23</v>
      </c>
      <c r="M45" s="29">
        <v>55855</v>
      </c>
      <c r="N45" s="36">
        <v>57625</v>
      </c>
      <c r="O45" s="33">
        <f>+M45+N45</f>
        <v>113480</v>
      </c>
      <c r="P45" s="36">
        <v>2</v>
      </c>
      <c r="Q45" s="51">
        <f>+O45+P45</f>
        <v>113482</v>
      </c>
      <c r="R45" s="29">
        <v>48934</v>
      </c>
      <c r="S45" s="36">
        <v>48683</v>
      </c>
      <c r="T45" s="168">
        <f>+R45+S45</f>
        <v>97617</v>
      </c>
      <c r="U45" s="36">
        <v>0</v>
      </c>
      <c r="V45" s="168">
        <f>+T45+U45</f>
        <v>97617</v>
      </c>
      <c r="W45" s="298">
        <f>IF(Q45=0,0,((V45/Q45)-1)*100)</f>
        <v>-13.9801906910347</v>
      </c>
    </row>
    <row r="46" spans="2:23" ht="13.5" thickBot="1">
      <c r="B46" s="4" t="s">
        <v>24</v>
      </c>
      <c r="C46" s="68">
        <v>399</v>
      </c>
      <c r="D46" s="30">
        <v>400</v>
      </c>
      <c r="E46" s="31">
        <f>C46+D46</f>
        <v>799</v>
      </c>
      <c r="F46" s="29">
        <v>370</v>
      </c>
      <c r="G46" s="169">
        <v>370</v>
      </c>
      <c r="H46" s="31">
        <f>+F46+G46</f>
        <v>740</v>
      </c>
      <c r="I46" s="296">
        <f>IF(E46=0,0,((H46/E46)-1)*100)</f>
        <v>-7.384230287859827</v>
      </c>
      <c r="L46" s="4" t="s">
        <v>24</v>
      </c>
      <c r="M46" s="29">
        <v>51236</v>
      </c>
      <c r="N46" s="36">
        <v>51866</v>
      </c>
      <c r="O46" s="33">
        <f>+M46+N46</f>
        <v>103102</v>
      </c>
      <c r="P46" s="170">
        <v>0</v>
      </c>
      <c r="Q46" s="51">
        <f>+O46+P46</f>
        <v>103102</v>
      </c>
      <c r="R46" s="29">
        <v>50590</v>
      </c>
      <c r="S46" s="36">
        <v>51582</v>
      </c>
      <c r="T46" s="168">
        <f>+R46+S46</f>
        <v>102172</v>
      </c>
      <c r="U46" s="170">
        <v>0</v>
      </c>
      <c r="V46" s="168">
        <f>+T46+U46</f>
        <v>102172</v>
      </c>
      <c r="W46" s="299">
        <f>IF(Q46=0,0,((V46/Q46)-1)*100)</f>
        <v>-0.9020193594692638</v>
      </c>
    </row>
    <row r="47" spans="2:23" ht="14.25" thickBot="1" thickTop="1">
      <c r="B47" s="44" t="s">
        <v>25</v>
      </c>
      <c r="C47" s="45">
        <f aca="true" t="shared" si="16" ref="C47:H47">+C44+C45+C46</f>
        <v>1211</v>
      </c>
      <c r="D47" s="49">
        <f t="shared" si="16"/>
        <v>1212</v>
      </c>
      <c r="E47" s="45">
        <f t="shared" si="16"/>
        <v>2423</v>
      </c>
      <c r="F47" s="152">
        <f t="shared" si="16"/>
        <v>1198</v>
      </c>
      <c r="G47" s="125">
        <f t="shared" si="16"/>
        <v>1198</v>
      </c>
      <c r="H47" s="126">
        <f t="shared" si="16"/>
        <v>2396</v>
      </c>
      <c r="I47" s="290">
        <f>IF(E47=0,0,((H47/E47)-1)*100)</f>
        <v>-1.114321089558401</v>
      </c>
      <c r="L47" s="44" t="s">
        <v>25</v>
      </c>
      <c r="M47" s="152">
        <f aca="true" t="shared" si="17" ref="M47:V47">+M44+M45+M46</f>
        <v>162704</v>
      </c>
      <c r="N47" s="49">
        <f t="shared" si="17"/>
        <v>166636</v>
      </c>
      <c r="O47" s="171">
        <f t="shared" si="17"/>
        <v>329340</v>
      </c>
      <c r="P47" s="171">
        <f t="shared" si="17"/>
        <v>309</v>
      </c>
      <c r="Q47" s="312">
        <f t="shared" si="17"/>
        <v>329649</v>
      </c>
      <c r="R47" s="242">
        <f t="shared" si="17"/>
        <v>156459</v>
      </c>
      <c r="S47" s="125">
        <f t="shared" si="17"/>
        <v>158098</v>
      </c>
      <c r="T47" s="47">
        <f t="shared" si="17"/>
        <v>314557</v>
      </c>
      <c r="U47" s="125">
        <f t="shared" si="17"/>
        <v>0</v>
      </c>
      <c r="V47" s="126">
        <f t="shared" si="17"/>
        <v>314557</v>
      </c>
      <c r="W47" s="290">
        <f>IF(Q47=0,0,((V47/Q47)-1)*100)</f>
        <v>-4.578202876392767</v>
      </c>
    </row>
    <row r="48" spans="2:23" ht="14.25" thickBot="1" thickTop="1">
      <c r="B48" s="4" t="s">
        <v>26</v>
      </c>
      <c r="C48" s="140">
        <v>412</v>
      </c>
      <c r="D48" s="60">
        <v>414</v>
      </c>
      <c r="E48" s="31">
        <f>C48+D48</f>
        <v>826</v>
      </c>
      <c r="F48" s="29">
        <v>408</v>
      </c>
      <c r="G48" s="60">
        <v>405</v>
      </c>
      <c r="H48" s="251">
        <f>+F48+G48</f>
        <v>813</v>
      </c>
      <c r="I48" s="289">
        <f t="shared" si="11"/>
        <v>-1.57384987893463</v>
      </c>
      <c r="L48" s="4" t="s">
        <v>26</v>
      </c>
      <c r="M48" s="29">
        <v>57009</v>
      </c>
      <c r="N48" s="36">
        <v>57076</v>
      </c>
      <c r="O48" s="172">
        <f>+M48+N48</f>
        <v>114085</v>
      </c>
      <c r="P48" s="59">
        <v>0</v>
      </c>
      <c r="Q48" s="172">
        <f>+O48+P48</f>
        <v>114085</v>
      </c>
      <c r="R48" s="29">
        <v>56577</v>
      </c>
      <c r="S48" s="36">
        <v>57008</v>
      </c>
      <c r="T48" s="51">
        <f>+R48+S48</f>
        <v>113585</v>
      </c>
      <c r="U48" s="59">
        <v>0</v>
      </c>
      <c r="V48" s="31">
        <f>+T48+U48</f>
        <v>113585</v>
      </c>
      <c r="W48" s="298">
        <f t="shared" si="12"/>
        <v>-0.43826971118026137</v>
      </c>
    </row>
    <row r="49" spans="2:23" ht="14.25" thickBot="1" thickTop="1">
      <c r="B49" s="39" t="s">
        <v>69</v>
      </c>
      <c r="C49" s="40">
        <f aca="true" t="shared" si="18" ref="C49:H49">+C43+C47+C48</f>
        <v>2808</v>
      </c>
      <c r="D49" s="41">
        <f t="shared" si="18"/>
        <v>2809</v>
      </c>
      <c r="E49" s="40">
        <f t="shared" si="18"/>
        <v>5617</v>
      </c>
      <c r="F49" s="76">
        <f t="shared" si="18"/>
        <v>2975</v>
      </c>
      <c r="G49" s="77">
        <f t="shared" si="18"/>
        <v>2970</v>
      </c>
      <c r="H49" s="78">
        <f t="shared" si="18"/>
        <v>5945</v>
      </c>
      <c r="I49" s="290">
        <f>IF(E49=0,0,((H49/E49)-1)*100)</f>
        <v>5.8394160583941535</v>
      </c>
      <c r="L49" s="39" t="s">
        <v>69</v>
      </c>
      <c r="M49" s="40">
        <f aca="true" t="shared" si="19" ref="M49:V49">+M43+M47+M48</f>
        <v>378832</v>
      </c>
      <c r="N49" s="148">
        <f t="shared" si="19"/>
        <v>387759</v>
      </c>
      <c r="O49" s="149">
        <f t="shared" si="19"/>
        <v>766591</v>
      </c>
      <c r="P49" s="149">
        <f t="shared" si="19"/>
        <v>309</v>
      </c>
      <c r="Q49" s="149">
        <f t="shared" si="19"/>
        <v>766900</v>
      </c>
      <c r="R49" s="40">
        <f t="shared" si="19"/>
        <v>390631</v>
      </c>
      <c r="S49" s="148">
        <f t="shared" si="19"/>
        <v>397132</v>
      </c>
      <c r="T49" s="149">
        <f t="shared" si="19"/>
        <v>787763</v>
      </c>
      <c r="U49" s="149">
        <f t="shared" si="19"/>
        <v>11</v>
      </c>
      <c r="V49" s="149">
        <f t="shared" si="19"/>
        <v>787774</v>
      </c>
      <c r="W49" s="290">
        <f>IF(Q49=0,0,((V49/Q49)-1)*100)</f>
        <v>2.7218672577911107</v>
      </c>
    </row>
    <row r="50" spans="2:23" ht="14.25" thickBot="1" thickTop="1">
      <c r="B50" s="39" t="s">
        <v>70</v>
      </c>
      <c r="C50" s="40">
        <f aca="true" t="shared" si="20" ref="C50:H50">+C39+C43+C47+C48</f>
        <v>3631</v>
      </c>
      <c r="D50" s="41">
        <f t="shared" si="20"/>
        <v>3632</v>
      </c>
      <c r="E50" s="40">
        <f t="shared" si="20"/>
        <v>7263</v>
      </c>
      <c r="F50" s="76">
        <f t="shared" si="20"/>
        <v>4316</v>
      </c>
      <c r="G50" s="77">
        <f t="shared" si="20"/>
        <v>4301</v>
      </c>
      <c r="H50" s="78">
        <f t="shared" si="20"/>
        <v>8617</v>
      </c>
      <c r="I50" s="290">
        <f>IF(E50=0,0,((H50/E50)-1)*100)</f>
        <v>18.642434255817154</v>
      </c>
      <c r="L50" s="39" t="s">
        <v>70</v>
      </c>
      <c r="M50" s="40">
        <f aca="true" t="shared" si="21" ref="M50:V50">+M39+M43+M47+M48</f>
        <v>508904</v>
      </c>
      <c r="N50" s="148">
        <f t="shared" si="21"/>
        <v>517377</v>
      </c>
      <c r="O50" s="149">
        <f t="shared" si="21"/>
        <v>1026281</v>
      </c>
      <c r="P50" s="149">
        <f t="shared" si="21"/>
        <v>571</v>
      </c>
      <c r="Q50" s="149">
        <f t="shared" si="21"/>
        <v>1026852</v>
      </c>
      <c r="R50" s="40">
        <f t="shared" si="21"/>
        <v>570604</v>
      </c>
      <c r="S50" s="148">
        <f t="shared" si="21"/>
        <v>576562</v>
      </c>
      <c r="T50" s="149">
        <f t="shared" si="21"/>
        <v>1147166</v>
      </c>
      <c r="U50" s="149">
        <f t="shared" si="21"/>
        <v>11</v>
      </c>
      <c r="V50" s="149">
        <f t="shared" si="21"/>
        <v>1147177</v>
      </c>
      <c r="W50" s="290">
        <f>IF(Q50=0,0,((V50/Q50)-1)*100)</f>
        <v>11.71785223186983</v>
      </c>
    </row>
    <row r="51" spans="2:23" ht="13.5" thickTop="1">
      <c r="B51" s="4" t="s">
        <v>28</v>
      </c>
      <c r="C51" s="140">
        <v>424</v>
      </c>
      <c r="D51" s="60">
        <v>423</v>
      </c>
      <c r="E51" s="31">
        <f>C51+D51</f>
        <v>847</v>
      </c>
      <c r="F51" s="29"/>
      <c r="G51" s="60"/>
      <c r="H51" s="168"/>
      <c r="I51" s="289"/>
      <c r="L51" s="4" t="s">
        <v>28</v>
      </c>
      <c r="M51" s="29">
        <v>60542</v>
      </c>
      <c r="N51" s="36">
        <v>62199</v>
      </c>
      <c r="O51" s="172">
        <f>+M51+N51</f>
        <v>122741</v>
      </c>
      <c r="P51" s="34">
        <v>4</v>
      </c>
      <c r="Q51" s="173">
        <f>+O51+P51</f>
        <v>122745</v>
      </c>
      <c r="R51" s="29"/>
      <c r="S51" s="36"/>
      <c r="T51" s="51"/>
      <c r="U51" s="34"/>
      <c r="V51" s="31"/>
      <c r="W51" s="298"/>
    </row>
    <row r="52" spans="2:23" ht="13.5" thickBot="1">
      <c r="B52" s="4" t="s">
        <v>29</v>
      </c>
      <c r="C52" s="29">
        <v>403</v>
      </c>
      <c r="D52" s="169">
        <v>403</v>
      </c>
      <c r="E52" s="31">
        <f>C52+D52</f>
        <v>806</v>
      </c>
      <c r="F52" s="29"/>
      <c r="G52" s="60"/>
      <c r="H52" s="168"/>
      <c r="I52" s="289"/>
      <c r="L52" s="4" t="s">
        <v>29</v>
      </c>
      <c r="M52" s="37">
        <v>59759</v>
      </c>
      <c r="N52" s="36">
        <v>60328</v>
      </c>
      <c r="O52" s="51">
        <f>+M52+N52</f>
        <v>120087</v>
      </c>
      <c r="P52" s="52">
        <v>353</v>
      </c>
      <c r="Q52" s="31">
        <f>+O52+P52</f>
        <v>120440</v>
      </c>
      <c r="R52" s="37"/>
      <c r="S52" s="36"/>
      <c r="T52" s="51"/>
      <c r="U52" s="52"/>
      <c r="V52" s="31"/>
      <c r="W52" s="299"/>
    </row>
    <row r="53" spans="2:23" ht="14.25" thickBot="1" thickTop="1">
      <c r="B53" s="44" t="s">
        <v>30</v>
      </c>
      <c r="C53" s="40">
        <f>+C48+C51+C52</f>
        <v>1239</v>
      </c>
      <c r="D53" s="53">
        <f>+D48+D51+D52</f>
        <v>1240</v>
      </c>
      <c r="E53" s="53">
        <f>+E48+E51+E52</f>
        <v>2479</v>
      </c>
      <c r="F53" s="41"/>
      <c r="G53" s="53"/>
      <c r="H53" s="53"/>
      <c r="I53" s="290"/>
      <c r="L53" s="44" t="s">
        <v>30</v>
      </c>
      <c r="M53" s="40">
        <f>+M48+M51+M52</f>
        <v>177310</v>
      </c>
      <c r="N53" s="41">
        <f>+N48+N51+N52</f>
        <v>179603</v>
      </c>
      <c r="O53" s="40">
        <f>+O48+O51+O52</f>
        <v>356913</v>
      </c>
      <c r="P53" s="40">
        <f>+P48+P51+P52</f>
        <v>357</v>
      </c>
      <c r="Q53" s="40">
        <f>+Q48+Q51+Q52</f>
        <v>357270</v>
      </c>
      <c r="R53" s="40"/>
      <c r="S53" s="41"/>
      <c r="T53" s="40"/>
      <c r="U53" s="40"/>
      <c r="V53" s="40"/>
      <c r="W53" s="290"/>
    </row>
    <row r="54" spans="2:23" ht="14.25" thickBot="1" thickTop="1">
      <c r="B54" s="39" t="s">
        <v>9</v>
      </c>
      <c r="C54" s="40">
        <f>C39+C43+C47+C53</f>
        <v>4458</v>
      </c>
      <c r="D54" s="41">
        <f>D39+D43+D47+D53</f>
        <v>4458</v>
      </c>
      <c r="E54" s="40">
        <f>E39+E43+E47+E53</f>
        <v>8916</v>
      </c>
      <c r="F54" s="40"/>
      <c r="G54" s="41"/>
      <c r="H54" s="40"/>
      <c r="I54" s="290"/>
      <c r="L54" s="39" t="s">
        <v>9</v>
      </c>
      <c r="M54" s="40">
        <f>M39+M43+M47+M53</f>
        <v>629205</v>
      </c>
      <c r="N54" s="41">
        <f>N39+N43+N47+N53</f>
        <v>639904</v>
      </c>
      <c r="O54" s="40">
        <f>O39+O43+O47+O53</f>
        <v>1269109</v>
      </c>
      <c r="P54" s="40">
        <f>P39+P43+P47+P53</f>
        <v>928</v>
      </c>
      <c r="Q54" s="40">
        <f>Q39+Q43+Q47+Q53</f>
        <v>1270037</v>
      </c>
      <c r="R54" s="40"/>
      <c r="S54" s="41"/>
      <c r="T54" s="40"/>
      <c r="U54" s="40"/>
      <c r="V54" s="40"/>
      <c r="W54" s="290"/>
    </row>
    <row r="55" spans="2:12" ht="13.5" thickTop="1">
      <c r="B55" s="63" t="s">
        <v>65</v>
      </c>
      <c r="L55" s="63" t="s">
        <v>65</v>
      </c>
    </row>
    <row r="56" spans="2:23" ht="12.75">
      <c r="B56" s="348" t="s">
        <v>36</v>
      </c>
      <c r="C56" s="348"/>
      <c r="D56" s="348"/>
      <c r="E56" s="348"/>
      <c r="F56" s="348"/>
      <c r="G56" s="348"/>
      <c r="H56" s="348"/>
      <c r="I56" s="348"/>
      <c r="L56" s="348" t="s">
        <v>37</v>
      </c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8"/>
    </row>
    <row r="57" spans="2:23" ht="15.75">
      <c r="B57" s="349" t="s">
        <v>38</v>
      </c>
      <c r="C57" s="349"/>
      <c r="D57" s="349"/>
      <c r="E57" s="349"/>
      <c r="F57" s="349"/>
      <c r="G57" s="349"/>
      <c r="H57" s="349"/>
      <c r="I57" s="349"/>
      <c r="L57" s="349" t="s">
        <v>39</v>
      </c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</row>
    <row r="58" ht="13.5" thickBot="1"/>
    <row r="59" spans="2:23" ht="17.25" thickBot="1" thickTop="1">
      <c r="B59" s="3"/>
      <c r="C59" s="356" t="s">
        <v>67</v>
      </c>
      <c r="D59" s="357"/>
      <c r="E59" s="358"/>
      <c r="F59" s="359" t="s">
        <v>68</v>
      </c>
      <c r="G59" s="360"/>
      <c r="H59" s="361"/>
      <c r="I59" s="269" t="s">
        <v>4</v>
      </c>
      <c r="L59" s="3"/>
      <c r="M59" s="350" t="s">
        <v>67</v>
      </c>
      <c r="N59" s="351"/>
      <c r="O59" s="351"/>
      <c r="P59" s="351"/>
      <c r="Q59" s="352"/>
      <c r="R59" s="353" t="s">
        <v>68</v>
      </c>
      <c r="S59" s="354"/>
      <c r="T59" s="354"/>
      <c r="U59" s="354"/>
      <c r="V59" s="355"/>
      <c r="W59" s="269" t="s">
        <v>4</v>
      </c>
    </row>
    <row r="60" spans="2:23" ht="13.5" thickTop="1">
      <c r="B60" s="4" t="s">
        <v>5</v>
      </c>
      <c r="C60" s="5"/>
      <c r="D60" s="6"/>
      <c r="E60" s="7"/>
      <c r="F60" s="5"/>
      <c r="G60" s="6"/>
      <c r="H60" s="7"/>
      <c r="I60" s="270" t="s">
        <v>6</v>
      </c>
      <c r="L60" s="4" t="s">
        <v>5</v>
      </c>
      <c r="M60" s="5"/>
      <c r="N60" s="8"/>
      <c r="O60" s="9"/>
      <c r="P60" s="10"/>
      <c r="Q60" s="11"/>
      <c r="R60" s="5"/>
      <c r="S60" s="8"/>
      <c r="T60" s="9"/>
      <c r="U60" s="10"/>
      <c r="V60" s="11"/>
      <c r="W60" s="270" t="s">
        <v>6</v>
      </c>
    </row>
    <row r="61" spans="2:23" ht="13.5" thickBot="1">
      <c r="B61" s="12" t="s">
        <v>40</v>
      </c>
      <c r="C61" s="13" t="s">
        <v>7</v>
      </c>
      <c r="D61" s="260" t="s">
        <v>8</v>
      </c>
      <c r="E61" s="14" t="s">
        <v>9</v>
      </c>
      <c r="F61" s="13" t="s">
        <v>7</v>
      </c>
      <c r="G61" s="260" t="s">
        <v>8</v>
      </c>
      <c r="H61" s="14" t="s">
        <v>9</v>
      </c>
      <c r="I61" s="271"/>
      <c r="L61" s="12"/>
      <c r="M61" s="15" t="s">
        <v>10</v>
      </c>
      <c r="N61" s="16" t="s">
        <v>11</v>
      </c>
      <c r="O61" s="17" t="s">
        <v>12</v>
      </c>
      <c r="P61" s="18" t="s">
        <v>13</v>
      </c>
      <c r="Q61" s="19" t="s">
        <v>9</v>
      </c>
      <c r="R61" s="15" t="s">
        <v>10</v>
      </c>
      <c r="S61" s="16" t="s">
        <v>11</v>
      </c>
      <c r="T61" s="17" t="s">
        <v>12</v>
      </c>
      <c r="U61" s="18" t="s">
        <v>13</v>
      </c>
      <c r="V61" s="19" t="s">
        <v>9</v>
      </c>
      <c r="W61" s="271"/>
    </row>
    <row r="62" spans="2:23" ht="5.25" customHeight="1" thickTop="1">
      <c r="B62" s="4"/>
      <c r="C62" s="20"/>
      <c r="D62" s="21"/>
      <c r="E62" s="22"/>
      <c r="F62" s="20"/>
      <c r="G62" s="21"/>
      <c r="H62" s="22"/>
      <c r="I62" s="274"/>
      <c r="L62" s="4"/>
      <c r="M62" s="23"/>
      <c r="N62" s="24"/>
      <c r="O62" s="25"/>
      <c r="P62" s="26"/>
      <c r="Q62" s="27"/>
      <c r="R62" s="23"/>
      <c r="S62" s="24"/>
      <c r="T62" s="25"/>
      <c r="U62" s="26"/>
      <c r="V62" s="28"/>
      <c r="W62" s="230"/>
    </row>
    <row r="63" spans="2:23" ht="12.75">
      <c r="B63" s="147" t="s">
        <v>14</v>
      </c>
      <c r="C63" s="71">
        <f aca="true" t="shared" si="22" ref="C63:H64">+C9+C36</f>
        <v>300</v>
      </c>
      <c r="D63" s="72">
        <f t="shared" si="22"/>
        <v>300</v>
      </c>
      <c r="E63" s="81">
        <f t="shared" si="22"/>
        <v>600</v>
      </c>
      <c r="F63" s="71">
        <f t="shared" si="22"/>
        <v>436</v>
      </c>
      <c r="G63" s="72">
        <f t="shared" si="22"/>
        <v>436</v>
      </c>
      <c r="H63" s="73">
        <f t="shared" si="22"/>
        <v>872</v>
      </c>
      <c r="I63" s="289">
        <f aca="true" t="shared" si="23" ref="I63:I75">IF(E63=0,0,((H63/E63)-1)*100)</f>
        <v>45.333333333333336</v>
      </c>
      <c r="L63" s="4" t="s">
        <v>14</v>
      </c>
      <c r="M63" s="29">
        <f aca="true" t="shared" si="24" ref="M63:V63">+M9+M36</f>
        <v>51556</v>
      </c>
      <c r="N63" s="36">
        <f t="shared" si="24"/>
        <v>53936</v>
      </c>
      <c r="O63" s="33">
        <f t="shared" si="24"/>
        <v>105492</v>
      </c>
      <c r="P63" s="34">
        <f t="shared" si="24"/>
        <v>3</v>
      </c>
      <c r="Q63" s="35">
        <f t="shared" si="24"/>
        <v>105495</v>
      </c>
      <c r="R63" s="29">
        <f t="shared" si="24"/>
        <v>63617</v>
      </c>
      <c r="S63" s="36">
        <f t="shared" si="24"/>
        <v>71187</v>
      </c>
      <c r="T63" s="33">
        <f t="shared" si="24"/>
        <v>134804</v>
      </c>
      <c r="U63" s="34">
        <f t="shared" si="24"/>
        <v>0</v>
      </c>
      <c r="V63" s="31">
        <f t="shared" si="24"/>
        <v>134804</v>
      </c>
      <c r="W63" s="289">
        <f aca="true" t="shared" si="25" ref="W63:W75">IF(Q63=0,0,((V63/Q63)-1)*100)</f>
        <v>27.782359353523866</v>
      </c>
    </row>
    <row r="64" spans="2:23" ht="12.75">
      <c r="B64" s="147" t="s">
        <v>15</v>
      </c>
      <c r="C64" s="71">
        <f t="shared" si="22"/>
        <v>272</v>
      </c>
      <c r="D64" s="72">
        <f t="shared" si="22"/>
        <v>272</v>
      </c>
      <c r="E64" s="81">
        <f t="shared" si="22"/>
        <v>544</v>
      </c>
      <c r="F64" s="71">
        <f t="shared" si="22"/>
        <v>455</v>
      </c>
      <c r="G64" s="72">
        <f t="shared" si="22"/>
        <v>453</v>
      </c>
      <c r="H64" s="73">
        <f t="shared" si="22"/>
        <v>908</v>
      </c>
      <c r="I64" s="289">
        <f t="shared" si="23"/>
        <v>66.91176470588236</v>
      </c>
      <c r="L64" s="4" t="s">
        <v>15</v>
      </c>
      <c r="M64" s="29">
        <f aca="true" t="shared" si="26" ref="M64:V64">+M10+M37</f>
        <v>37726</v>
      </c>
      <c r="N64" s="36">
        <f t="shared" si="26"/>
        <v>44200</v>
      </c>
      <c r="O64" s="33">
        <f t="shared" si="26"/>
        <v>81926</v>
      </c>
      <c r="P64" s="34">
        <f t="shared" si="26"/>
        <v>262</v>
      </c>
      <c r="Q64" s="35">
        <f t="shared" si="26"/>
        <v>82188</v>
      </c>
      <c r="R64" s="29">
        <f t="shared" si="26"/>
        <v>55878</v>
      </c>
      <c r="S64" s="36">
        <f t="shared" si="26"/>
        <v>57030</v>
      </c>
      <c r="T64" s="33">
        <f t="shared" si="26"/>
        <v>112908</v>
      </c>
      <c r="U64" s="34">
        <f t="shared" si="26"/>
        <v>0</v>
      </c>
      <c r="V64" s="31">
        <f t="shared" si="26"/>
        <v>112908</v>
      </c>
      <c r="W64" s="289">
        <f t="shared" si="25"/>
        <v>37.377719375091246</v>
      </c>
    </row>
    <row r="65" spans="2:23" ht="13.5" thickBot="1">
      <c r="B65" s="147" t="s">
        <v>16</v>
      </c>
      <c r="C65" s="74">
        <f>C11+C38</f>
        <v>304</v>
      </c>
      <c r="D65" s="75">
        <f>D11+D38</f>
        <v>303</v>
      </c>
      <c r="E65" s="82">
        <f>E11+E38</f>
        <v>607</v>
      </c>
      <c r="F65" s="74">
        <f>+F11+F38</f>
        <v>509</v>
      </c>
      <c r="G65" s="75">
        <f>+G11+G38</f>
        <v>509</v>
      </c>
      <c r="H65" s="73">
        <f>+H11+H38</f>
        <v>1018</v>
      </c>
      <c r="I65" s="289">
        <f t="shared" si="23"/>
        <v>67.71004942339374</v>
      </c>
      <c r="L65" s="4" t="s">
        <v>16</v>
      </c>
      <c r="M65" s="29">
        <f aca="true" t="shared" si="27" ref="M65:V65">+M11+M38</f>
        <v>47224</v>
      </c>
      <c r="N65" s="36">
        <f t="shared" si="27"/>
        <v>37734</v>
      </c>
      <c r="O65" s="33">
        <f t="shared" si="27"/>
        <v>84958</v>
      </c>
      <c r="P65" s="34">
        <f t="shared" si="27"/>
        <v>0</v>
      </c>
      <c r="Q65" s="35">
        <f t="shared" si="27"/>
        <v>84958</v>
      </c>
      <c r="R65" s="29">
        <f t="shared" si="27"/>
        <v>70690</v>
      </c>
      <c r="S65" s="36">
        <f t="shared" si="27"/>
        <v>60940</v>
      </c>
      <c r="T65" s="33">
        <f t="shared" si="27"/>
        <v>131630</v>
      </c>
      <c r="U65" s="34">
        <f t="shared" si="27"/>
        <v>0</v>
      </c>
      <c r="V65" s="31">
        <f t="shared" si="27"/>
        <v>131630</v>
      </c>
      <c r="W65" s="289">
        <f t="shared" si="25"/>
        <v>54.93537983474188</v>
      </c>
    </row>
    <row r="66" spans="2:23" ht="14.25" thickBot="1" thickTop="1">
      <c r="B66" s="39" t="s">
        <v>17</v>
      </c>
      <c r="C66" s="76">
        <f>C64+C63+C65</f>
        <v>876</v>
      </c>
      <c r="D66" s="77">
        <f>D64+D63+D65</f>
        <v>875</v>
      </c>
      <c r="E66" s="83">
        <f>E64+E63+E65</f>
        <v>1751</v>
      </c>
      <c r="F66" s="76">
        <f>F65+F63+F64</f>
        <v>1400</v>
      </c>
      <c r="G66" s="77">
        <f>G65+G63+G64</f>
        <v>1398</v>
      </c>
      <c r="H66" s="78">
        <f>+H63+H64+H65</f>
        <v>2798</v>
      </c>
      <c r="I66" s="290">
        <f t="shared" si="23"/>
        <v>59.79440319817246</v>
      </c>
      <c r="L66" s="39" t="s">
        <v>17</v>
      </c>
      <c r="M66" s="40">
        <f aca="true" t="shared" si="28" ref="M66:V66">+M63+M64+M65</f>
        <v>136506</v>
      </c>
      <c r="N66" s="41">
        <f t="shared" si="28"/>
        <v>135870</v>
      </c>
      <c r="O66" s="40">
        <f t="shared" si="28"/>
        <v>272376</v>
      </c>
      <c r="P66" s="40">
        <f t="shared" si="28"/>
        <v>265</v>
      </c>
      <c r="Q66" s="40">
        <f t="shared" si="28"/>
        <v>272641</v>
      </c>
      <c r="R66" s="40">
        <f t="shared" si="28"/>
        <v>190185</v>
      </c>
      <c r="S66" s="41">
        <f t="shared" si="28"/>
        <v>189157</v>
      </c>
      <c r="T66" s="40">
        <f t="shared" si="28"/>
        <v>379342</v>
      </c>
      <c r="U66" s="40">
        <f t="shared" si="28"/>
        <v>0</v>
      </c>
      <c r="V66" s="42">
        <f t="shared" si="28"/>
        <v>379342</v>
      </c>
      <c r="W66" s="290">
        <f t="shared" si="25"/>
        <v>39.13608004665476</v>
      </c>
    </row>
    <row r="67" spans="2:23" ht="13.5" thickTop="1">
      <c r="B67" s="4" t="s">
        <v>18</v>
      </c>
      <c r="C67" s="71">
        <f aca="true" t="shared" si="29" ref="C67:H69">+C13+C40</f>
        <v>392</v>
      </c>
      <c r="D67" s="90">
        <f t="shared" si="29"/>
        <v>393</v>
      </c>
      <c r="E67" s="81">
        <f t="shared" si="29"/>
        <v>785</v>
      </c>
      <c r="F67" s="174">
        <f t="shared" si="29"/>
        <v>511</v>
      </c>
      <c r="G67" s="90">
        <f t="shared" si="29"/>
        <v>511</v>
      </c>
      <c r="H67" s="73">
        <f t="shared" si="29"/>
        <v>1022</v>
      </c>
      <c r="I67" s="297">
        <f t="shared" si="23"/>
        <v>30.191082802547765</v>
      </c>
      <c r="L67" s="4" t="s">
        <v>18</v>
      </c>
      <c r="M67" s="164">
        <f aca="true" t="shared" si="30" ref="M67:U67">+M13+M40</f>
        <v>50557</v>
      </c>
      <c r="N67" s="36">
        <f t="shared" si="30"/>
        <v>54293</v>
      </c>
      <c r="O67" s="33">
        <f t="shared" si="30"/>
        <v>104850</v>
      </c>
      <c r="P67" s="34">
        <f t="shared" si="30"/>
        <v>137</v>
      </c>
      <c r="Q67" s="35">
        <f t="shared" si="30"/>
        <v>104987</v>
      </c>
      <c r="R67" s="175">
        <f t="shared" si="30"/>
        <v>59710</v>
      </c>
      <c r="S67" s="176">
        <f t="shared" si="30"/>
        <v>62522</v>
      </c>
      <c r="T67" s="35">
        <f t="shared" si="30"/>
        <v>122232</v>
      </c>
      <c r="U67" s="158">
        <f t="shared" si="30"/>
        <v>8</v>
      </c>
      <c r="V67" s="35">
        <f>+T67+U67</f>
        <v>122240</v>
      </c>
      <c r="W67" s="297">
        <f t="shared" si="25"/>
        <v>16.433463190680754</v>
      </c>
    </row>
    <row r="68" spans="2:23" ht="12.75">
      <c r="B68" s="4" t="s">
        <v>19</v>
      </c>
      <c r="C68" s="29">
        <f t="shared" si="29"/>
        <v>361</v>
      </c>
      <c r="D68" s="60">
        <f t="shared" si="29"/>
        <v>359</v>
      </c>
      <c r="E68" s="35">
        <f t="shared" si="29"/>
        <v>720</v>
      </c>
      <c r="F68" s="29">
        <f t="shared" si="29"/>
        <v>421</v>
      </c>
      <c r="G68" s="60">
        <f t="shared" si="29"/>
        <v>422</v>
      </c>
      <c r="H68" s="31">
        <f t="shared" si="29"/>
        <v>843</v>
      </c>
      <c r="I68" s="289">
        <f t="shared" si="23"/>
        <v>17.08333333333334</v>
      </c>
      <c r="L68" s="4" t="s">
        <v>19</v>
      </c>
      <c r="M68" s="29">
        <f aca="true" t="shared" si="31" ref="M68:Q69">+M14+M41</f>
        <v>47421</v>
      </c>
      <c r="N68" s="36">
        <f t="shared" si="31"/>
        <v>47448</v>
      </c>
      <c r="O68" s="33">
        <f t="shared" si="31"/>
        <v>94869</v>
      </c>
      <c r="P68" s="34">
        <f t="shared" si="31"/>
        <v>0</v>
      </c>
      <c r="Q68" s="35">
        <f t="shared" si="31"/>
        <v>94869</v>
      </c>
      <c r="R68" s="175">
        <f>+R41+R14</f>
        <v>57535</v>
      </c>
      <c r="S68" s="176">
        <f>+S41+S14</f>
        <v>57408</v>
      </c>
      <c r="T68" s="35">
        <f>+T14+T41</f>
        <v>114943</v>
      </c>
      <c r="U68" s="158">
        <f>+U14+U41</f>
        <v>0</v>
      </c>
      <c r="V68" s="35">
        <f>+T68+U68</f>
        <v>114943</v>
      </c>
      <c r="W68" s="289">
        <f t="shared" si="25"/>
        <v>21.159704434536053</v>
      </c>
    </row>
    <row r="69" spans="2:23" ht="13.5" thickBot="1">
      <c r="B69" s="12" t="s">
        <v>20</v>
      </c>
      <c r="C69" s="68">
        <f t="shared" si="29"/>
        <v>437</v>
      </c>
      <c r="D69" s="36">
        <f t="shared" si="29"/>
        <v>437</v>
      </c>
      <c r="E69" s="69">
        <f t="shared" si="29"/>
        <v>874</v>
      </c>
      <c r="F69" s="29">
        <f t="shared" si="29"/>
        <v>495</v>
      </c>
      <c r="G69" s="60">
        <f t="shared" si="29"/>
        <v>495</v>
      </c>
      <c r="H69" s="31">
        <f t="shared" si="29"/>
        <v>990</v>
      </c>
      <c r="I69" s="289">
        <f>IF(E69=0,0,((H69/E69)-1)*100)</f>
        <v>13.272311212814646</v>
      </c>
      <c r="L69" s="12" t="s">
        <v>20</v>
      </c>
      <c r="M69" s="68">
        <f t="shared" si="31"/>
        <v>61386</v>
      </c>
      <c r="N69" s="94">
        <f t="shared" si="31"/>
        <v>62309</v>
      </c>
      <c r="O69" s="33">
        <f t="shared" si="31"/>
        <v>123695</v>
      </c>
      <c r="P69" s="34">
        <f t="shared" si="31"/>
        <v>0</v>
      </c>
      <c r="Q69" s="35">
        <f t="shared" si="31"/>
        <v>123695</v>
      </c>
      <c r="R69" s="175">
        <f>+R15+R42</f>
        <v>67632</v>
      </c>
      <c r="S69" s="176">
        <f>+S15+S42</f>
        <v>69035</v>
      </c>
      <c r="T69" s="33">
        <f>+T15+T42</f>
        <v>136667</v>
      </c>
      <c r="U69" s="158">
        <f>+U15+U42</f>
        <v>3</v>
      </c>
      <c r="V69" s="31">
        <f>+T69+U69</f>
        <v>136670</v>
      </c>
      <c r="W69" s="289">
        <f>IF(Q69=0,0,((V69/Q69)-1)*100)</f>
        <v>10.48951048951048</v>
      </c>
    </row>
    <row r="70" spans="2:23" ht="14.25" thickBot="1" thickTop="1">
      <c r="B70" s="39" t="s">
        <v>21</v>
      </c>
      <c r="C70" s="100">
        <f aca="true" t="shared" si="32" ref="C70:H70">C67+C68+C69</f>
        <v>1190</v>
      </c>
      <c r="D70" s="125">
        <f t="shared" si="32"/>
        <v>1189</v>
      </c>
      <c r="E70" s="47">
        <f t="shared" si="32"/>
        <v>2379</v>
      </c>
      <c r="F70" s="152">
        <f t="shared" si="32"/>
        <v>1427</v>
      </c>
      <c r="G70" s="125">
        <f t="shared" si="32"/>
        <v>1428</v>
      </c>
      <c r="H70" s="47">
        <f t="shared" si="32"/>
        <v>2855</v>
      </c>
      <c r="I70" s="291">
        <f t="shared" si="23"/>
        <v>20.008406893652797</v>
      </c>
      <c r="L70" s="39" t="s">
        <v>21</v>
      </c>
      <c r="M70" s="177">
        <f aca="true" t="shared" si="33" ref="M70:V70">M67+M68+M69</f>
        <v>159364</v>
      </c>
      <c r="N70" s="178">
        <f t="shared" si="33"/>
        <v>164050</v>
      </c>
      <c r="O70" s="179">
        <f t="shared" si="33"/>
        <v>323414</v>
      </c>
      <c r="P70" s="180">
        <f t="shared" si="33"/>
        <v>137</v>
      </c>
      <c r="Q70" s="181">
        <f t="shared" si="33"/>
        <v>323551</v>
      </c>
      <c r="R70" s="45">
        <f t="shared" si="33"/>
        <v>184877</v>
      </c>
      <c r="S70" s="49">
        <f t="shared" si="33"/>
        <v>188965</v>
      </c>
      <c r="T70" s="49">
        <f t="shared" si="33"/>
        <v>373842</v>
      </c>
      <c r="U70" s="47">
        <f t="shared" si="33"/>
        <v>11</v>
      </c>
      <c r="V70" s="49">
        <f t="shared" si="33"/>
        <v>373853</v>
      </c>
      <c r="W70" s="295">
        <f t="shared" si="25"/>
        <v>15.546853509956705</v>
      </c>
    </row>
    <row r="71" spans="2:23" ht="13.5" thickTop="1">
      <c r="B71" s="4" t="s">
        <v>22</v>
      </c>
      <c r="C71" s="29">
        <f aca="true" t="shared" si="34" ref="C71:H71">+C17+C44</f>
        <v>394</v>
      </c>
      <c r="D71" s="60">
        <f t="shared" si="34"/>
        <v>395</v>
      </c>
      <c r="E71" s="67">
        <f t="shared" si="34"/>
        <v>789</v>
      </c>
      <c r="F71" s="95">
        <f t="shared" si="34"/>
        <v>465</v>
      </c>
      <c r="G71" s="60">
        <f t="shared" si="34"/>
        <v>465</v>
      </c>
      <c r="H71" s="35">
        <f t="shared" si="34"/>
        <v>930</v>
      </c>
      <c r="I71" s="289">
        <f t="shared" si="23"/>
        <v>17.870722433460084</v>
      </c>
      <c r="L71" s="4" t="s">
        <v>22</v>
      </c>
      <c r="M71" s="29">
        <f aca="true" t="shared" si="35" ref="M71:S73">+M17+M44</f>
        <v>55615</v>
      </c>
      <c r="N71" s="30">
        <f t="shared" si="35"/>
        <v>57145</v>
      </c>
      <c r="O71" s="31">
        <f t="shared" si="35"/>
        <v>112760</v>
      </c>
      <c r="P71" s="145">
        <f t="shared" si="35"/>
        <v>307</v>
      </c>
      <c r="Q71" s="35">
        <f t="shared" si="35"/>
        <v>113067</v>
      </c>
      <c r="R71" s="159">
        <f t="shared" si="35"/>
        <v>59937</v>
      </c>
      <c r="S71" s="182">
        <f t="shared" si="35"/>
        <v>60503</v>
      </c>
      <c r="T71" s="183">
        <f>+R71+S71</f>
        <v>120440</v>
      </c>
      <c r="U71" s="34">
        <f>+U44+U17</f>
        <v>4</v>
      </c>
      <c r="V71" s="31">
        <f>+T71+U71</f>
        <v>120444</v>
      </c>
      <c r="W71" s="307">
        <f t="shared" si="25"/>
        <v>6.524450104805113</v>
      </c>
    </row>
    <row r="72" spans="2:23" ht="12.75">
      <c r="B72" s="4" t="s">
        <v>23</v>
      </c>
      <c r="C72" s="29">
        <f>+C18+C45</f>
        <v>420</v>
      </c>
      <c r="D72" s="60">
        <f>+D18+D45</f>
        <v>418</v>
      </c>
      <c r="E72" s="35">
        <f>+C72+D72</f>
        <v>838</v>
      </c>
      <c r="F72" s="29">
        <f aca="true" t="shared" si="36" ref="F72:H73">+F18+F45</f>
        <v>433</v>
      </c>
      <c r="G72" s="60">
        <f t="shared" si="36"/>
        <v>432</v>
      </c>
      <c r="H72" s="35">
        <f t="shared" si="36"/>
        <v>865</v>
      </c>
      <c r="I72" s="289">
        <f>IF(E72=0,0,((H72/E72)-1)*100)</f>
        <v>3.221957040572798</v>
      </c>
      <c r="L72" s="4" t="s">
        <v>23</v>
      </c>
      <c r="M72" s="29">
        <f t="shared" si="35"/>
        <v>55855</v>
      </c>
      <c r="N72" s="30">
        <f t="shared" si="35"/>
        <v>57625</v>
      </c>
      <c r="O72" s="31">
        <f t="shared" si="35"/>
        <v>113480</v>
      </c>
      <c r="P72" s="145">
        <f t="shared" si="35"/>
        <v>2</v>
      </c>
      <c r="Q72" s="35">
        <f t="shared" si="35"/>
        <v>113482</v>
      </c>
      <c r="R72" s="140">
        <f t="shared" si="35"/>
        <v>52872</v>
      </c>
      <c r="S72" s="60">
        <f t="shared" si="35"/>
        <v>52543</v>
      </c>
      <c r="T72" s="245">
        <f>+R72+S72</f>
        <v>105415</v>
      </c>
      <c r="U72" s="34">
        <f>+U18+U45</f>
        <v>0</v>
      </c>
      <c r="V72" s="31">
        <f>+T72+U72</f>
        <v>105415</v>
      </c>
      <c r="W72" s="298">
        <f>IF(Q72=0,0,((V72/Q72)-1)*100)</f>
        <v>-7.108616344442287</v>
      </c>
    </row>
    <row r="73" spans="2:23" ht="13.5" thickBot="1">
      <c r="B73" s="4" t="s">
        <v>24</v>
      </c>
      <c r="C73" s="37">
        <f>+C19+C46</f>
        <v>400</v>
      </c>
      <c r="D73" s="60">
        <f>+D19+D46</f>
        <v>401</v>
      </c>
      <c r="E73" s="35">
        <f>+C73+D73</f>
        <v>801</v>
      </c>
      <c r="F73" s="29">
        <f t="shared" si="36"/>
        <v>403</v>
      </c>
      <c r="G73" s="60">
        <f t="shared" si="36"/>
        <v>403</v>
      </c>
      <c r="H73" s="31">
        <f t="shared" si="36"/>
        <v>806</v>
      </c>
      <c r="I73" s="289">
        <f>IF(E73=0,0,((H73/E73)-1)*100)</f>
        <v>0.6242197253433224</v>
      </c>
      <c r="L73" s="4" t="s">
        <v>24</v>
      </c>
      <c r="M73" s="29">
        <f t="shared" si="35"/>
        <v>51236</v>
      </c>
      <c r="N73" s="30">
        <f t="shared" si="35"/>
        <v>51866</v>
      </c>
      <c r="O73" s="31">
        <f t="shared" si="35"/>
        <v>103102</v>
      </c>
      <c r="P73" s="145">
        <f t="shared" si="35"/>
        <v>0</v>
      </c>
      <c r="Q73" s="35">
        <f t="shared" si="35"/>
        <v>103102</v>
      </c>
      <c r="R73" s="140">
        <f t="shared" si="35"/>
        <v>54653</v>
      </c>
      <c r="S73" s="60">
        <f t="shared" si="35"/>
        <v>55508</v>
      </c>
      <c r="T73" s="245">
        <f>+R73+S73</f>
        <v>110161</v>
      </c>
      <c r="U73" s="52">
        <f>+U19+U46</f>
        <v>0</v>
      </c>
      <c r="V73" s="31">
        <f>+T73+U73</f>
        <v>110161</v>
      </c>
      <c r="W73" s="299">
        <f>IF(Q73=0,0,((V73/Q73)-1)*100)</f>
        <v>6.846617912358632</v>
      </c>
    </row>
    <row r="74" spans="2:23" ht="14.25" thickBot="1" thickTop="1">
      <c r="B74" s="44" t="s">
        <v>25</v>
      </c>
      <c r="C74" s="40">
        <f aca="true" t="shared" si="37" ref="C74:H74">+C71+C72+C73</f>
        <v>1214</v>
      </c>
      <c r="D74" s="41">
        <f t="shared" si="37"/>
        <v>1214</v>
      </c>
      <c r="E74" s="40">
        <f t="shared" si="37"/>
        <v>2428</v>
      </c>
      <c r="F74" s="40">
        <f t="shared" si="37"/>
        <v>1301</v>
      </c>
      <c r="G74" s="53">
        <f t="shared" si="37"/>
        <v>1300</v>
      </c>
      <c r="H74" s="53">
        <f t="shared" si="37"/>
        <v>2601</v>
      </c>
      <c r="I74" s="290">
        <f>IF(E74=0,0,((H74/E74)-1)*100)</f>
        <v>7.125205930807255</v>
      </c>
      <c r="L74" s="44" t="s">
        <v>25</v>
      </c>
      <c r="M74" s="184">
        <f aca="true" t="shared" si="38" ref="M74:V74">+M71+M72+M73</f>
        <v>162706</v>
      </c>
      <c r="N74" s="185">
        <f t="shared" si="38"/>
        <v>166636</v>
      </c>
      <c r="O74" s="186">
        <f t="shared" si="38"/>
        <v>329342</v>
      </c>
      <c r="P74" s="187">
        <f t="shared" si="38"/>
        <v>309</v>
      </c>
      <c r="Q74" s="188">
        <f t="shared" si="38"/>
        <v>329651</v>
      </c>
      <c r="R74" s="243">
        <f t="shared" si="38"/>
        <v>167462</v>
      </c>
      <c r="S74" s="188">
        <f t="shared" si="38"/>
        <v>168554</v>
      </c>
      <c r="T74" s="188">
        <f t="shared" si="38"/>
        <v>336016</v>
      </c>
      <c r="U74" s="188">
        <f t="shared" si="38"/>
        <v>4</v>
      </c>
      <c r="V74" s="188">
        <f t="shared" si="38"/>
        <v>336020</v>
      </c>
      <c r="W74" s="290">
        <f>IF(Q74=0,0,((V74/Q74)-1)*100)</f>
        <v>1.9320432821377853</v>
      </c>
    </row>
    <row r="75" spans="2:23" ht="14.25" thickBot="1" thickTop="1">
      <c r="B75" s="4" t="s">
        <v>26</v>
      </c>
      <c r="C75" s="29">
        <f aca="true" t="shared" si="39" ref="C75:H75">+C21+C48</f>
        <v>413</v>
      </c>
      <c r="D75" s="60">
        <f t="shared" si="39"/>
        <v>414</v>
      </c>
      <c r="E75" s="67">
        <f t="shared" si="39"/>
        <v>827</v>
      </c>
      <c r="F75" s="164">
        <f t="shared" si="39"/>
        <v>440</v>
      </c>
      <c r="G75" s="60">
        <f t="shared" si="39"/>
        <v>439</v>
      </c>
      <c r="H75" s="31">
        <f t="shared" si="39"/>
        <v>879</v>
      </c>
      <c r="I75" s="289">
        <f t="shared" si="23"/>
        <v>6.2877871825876674</v>
      </c>
      <c r="L75" s="4" t="s">
        <v>26</v>
      </c>
      <c r="M75" s="29">
        <f aca="true" t="shared" si="40" ref="M75:S75">+M21+M48</f>
        <v>57009</v>
      </c>
      <c r="N75" s="30">
        <f t="shared" si="40"/>
        <v>57076</v>
      </c>
      <c r="O75" s="31">
        <f t="shared" si="40"/>
        <v>114085</v>
      </c>
      <c r="P75" s="145">
        <f t="shared" si="40"/>
        <v>0</v>
      </c>
      <c r="Q75" s="35">
        <f t="shared" si="40"/>
        <v>114085</v>
      </c>
      <c r="R75" s="246">
        <f t="shared" si="40"/>
        <v>60919</v>
      </c>
      <c r="S75" s="247">
        <f t="shared" si="40"/>
        <v>61151</v>
      </c>
      <c r="T75" s="248">
        <f>+R75+S75</f>
        <v>122070</v>
      </c>
      <c r="U75" s="249">
        <f>+U21+U48</f>
        <v>0</v>
      </c>
      <c r="V75" s="58">
        <f>+T75+U75</f>
        <v>122070</v>
      </c>
      <c r="W75" s="292">
        <f t="shared" si="25"/>
        <v>6.9991672875487465</v>
      </c>
    </row>
    <row r="76" spans="2:23" ht="14.25" thickBot="1" thickTop="1">
      <c r="B76" s="39" t="s">
        <v>69</v>
      </c>
      <c r="C76" s="40">
        <f aca="true" t="shared" si="41" ref="C76:H76">+C70+C74+C75</f>
        <v>2817</v>
      </c>
      <c r="D76" s="41">
        <f t="shared" si="41"/>
        <v>2817</v>
      </c>
      <c r="E76" s="40">
        <f t="shared" si="41"/>
        <v>5634</v>
      </c>
      <c r="F76" s="76">
        <f t="shared" si="41"/>
        <v>3168</v>
      </c>
      <c r="G76" s="77">
        <f t="shared" si="41"/>
        <v>3167</v>
      </c>
      <c r="H76" s="78">
        <f t="shared" si="41"/>
        <v>6335</v>
      </c>
      <c r="I76" s="290">
        <f>IF(E76=0,0,((H76/E76)-1)*100)</f>
        <v>12.442314518991825</v>
      </c>
      <c r="L76" s="39" t="s">
        <v>69</v>
      </c>
      <c r="M76" s="40">
        <f aca="true" t="shared" si="42" ref="M76:V76">+M70+M74+M75</f>
        <v>379079</v>
      </c>
      <c r="N76" s="148">
        <f t="shared" si="42"/>
        <v>387762</v>
      </c>
      <c r="O76" s="149">
        <f t="shared" si="42"/>
        <v>766841</v>
      </c>
      <c r="P76" s="149">
        <f t="shared" si="42"/>
        <v>446</v>
      </c>
      <c r="Q76" s="149">
        <f t="shared" si="42"/>
        <v>767287</v>
      </c>
      <c r="R76" s="40">
        <f t="shared" si="42"/>
        <v>413258</v>
      </c>
      <c r="S76" s="148">
        <f t="shared" si="42"/>
        <v>418670</v>
      </c>
      <c r="T76" s="149">
        <f t="shared" si="42"/>
        <v>831928</v>
      </c>
      <c r="U76" s="149">
        <f t="shared" si="42"/>
        <v>15</v>
      </c>
      <c r="V76" s="149">
        <f t="shared" si="42"/>
        <v>831943</v>
      </c>
      <c r="W76" s="290">
        <f>IF(Q76=0,0,((V76/Q76)-1)*100)</f>
        <v>8.426573107585567</v>
      </c>
    </row>
    <row r="77" spans="2:23" ht="14.25" thickBot="1" thickTop="1">
      <c r="B77" s="39" t="s">
        <v>70</v>
      </c>
      <c r="C77" s="40">
        <f aca="true" t="shared" si="43" ref="C77:H77">+C66+C70+C74+C75</f>
        <v>3693</v>
      </c>
      <c r="D77" s="41">
        <f t="shared" si="43"/>
        <v>3692</v>
      </c>
      <c r="E77" s="40">
        <f t="shared" si="43"/>
        <v>7385</v>
      </c>
      <c r="F77" s="76">
        <f t="shared" si="43"/>
        <v>4568</v>
      </c>
      <c r="G77" s="77">
        <f t="shared" si="43"/>
        <v>4565</v>
      </c>
      <c r="H77" s="78">
        <f t="shared" si="43"/>
        <v>9133</v>
      </c>
      <c r="I77" s="290">
        <f>IF(E77=0,0,((H77/E77)-1)*100)</f>
        <v>23.669600541638445</v>
      </c>
      <c r="L77" s="39" t="s">
        <v>70</v>
      </c>
      <c r="M77" s="40">
        <f aca="true" t="shared" si="44" ref="M77:V77">+M66+M70+M74+M75</f>
        <v>515585</v>
      </c>
      <c r="N77" s="148">
        <f t="shared" si="44"/>
        <v>523632</v>
      </c>
      <c r="O77" s="149">
        <f t="shared" si="44"/>
        <v>1039217</v>
      </c>
      <c r="P77" s="149">
        <f t="shared" si="44"/>
        <v>711</v>
      </c>
      <c r="Q77" s="149">
        <f t="shared" si="44"/>
        <v>1039928</v>
      </c>
      <c r="R77" s="40">
        <f t="shared" si="44"/>
        <v>603443</v>
      </c>
      <c r="S77" s="148">
        <f t="shared" si="44"/>
        <v>607827</v>
      </c>
      <c r="T77" s="149">
        <f t="shared" si="44"/>
        <v>1211270</v>
      </c>
      <c r="U77" s="149">
        <f t="shared" si="44"/>
        <v>15</v>
      </c>
      <c r="V77" s="149">
        <f t="shared" si="44"/>
        <v>1211285</v>
      </c>
      <c r="W77" s="290">
        <f>IF(Q77=0,0,((V77/Q77)-1)*100)</f>
        <v>16.4777753844497</v>
      </c>
    </row>
    <row r="78" spans="2:23" ht="13.5" thickTop="1">
      <c r="B78" s="4" t="s">
        <v>28</v>
      </c>
      <c r="C78" s="29">
        <f aca="true" t="shared" si="45" ref="C78:E79">+C24+C51</f>
        <v>425</v>
      </c>
      <c r="D78" s="60">
        <f t="shared" si="45"/>
        <v>425</v>
      </c>
      <c r="E78" s="35">
        <f t="shared" si="45"/>
        <v>850</v>
      </c>
      <c r="F78" s="29"/>
      <c r="G78" s="60"/>
      <c r="H78" s="31"/>
      <c r="I78" s="289"/>
      <c r="L78" s="4" t="s">
        <v>28</v>
      </c>
      <c r="M78" s="29">
        <f>+M24+M51</f>
        <v>60542</v>
      </c>
      <c r="N78" s="36">
        <f>+N24+N51</f>
        <v>62199</v>
      </c>
      <c r="O78" s="51">
        <f>+O24+O51</f>
        <v>122741</v>
      </c>
      <c r="P78" s="145">
        <f>+P24+P51</f>
        <v>63</v>
      </c>
      <c r="Q78" s="35">
        <f>+Q24+Q51</f>
        <v>122804</v>
      </c>
      <c r="R78" s="252"/>
      <c r="S78" s="253"/>
      <c r="T78" s="35"/>
      <c r="U78" s="34"/>
      <c r="V78" s="35"/>
      <c r="W78" s="294"/>
    </row>
    <row r="79" spans="2:23" ht="13.5" thickBot="1">
      <c r="B79" s="4" t="s">
        <v>29</v>
      </c>
      <c r="C79" s="37">
        <f t="shared" si="45"/>
        <v>404</v>
      </c>
      <c r="D79" s="60">
        <f t="shared" si="45"/>
        <v>404</v>
      </c>
      <c r="E79" s="35">
        <f t="shared" si="45"/>
        <v>808</v>
      </c>
      <c r="F79" s="29"/>
      <c r="G79" s="60"/>
      <c r="H79" s="31"/>
      <c r="I79" s="289"/>
      <c r="L79" s="4" t="s">
        <v>29</v>
      </c>
      <c r="M79" s="37">
        <f>+M25+M52</f>
        <v>59759</v>
      </c>
      <c r="N79" s="189">
        <f>+N25+N52</f>
        <v>60328</v>
      </c>
      <c r="O79" s="190">
        <f>+O25+O52</f>
        <v>120087</v>
      </c>
      <c r="P79" s="37">
        <f>+P25+P52</f>
        <v>353</v>
      </c>
      <c r="Q79" s="190">
        <f>+Q25+Q52</f>
        <v>120440</v>
      </c>
      <c r="R79" s="252"/>
      <c r="S79" s="253"/>
      <c r="T79" s="35"/>
      <c r="U79" s="52"/>
      <c r="V79" s="35"/>
      <c r="W79" s="293"/>
    </row>
    <row r="80" spans="2:23" ht="14.25" thickBot="1" thickTop="1">
      <c r="B80" s="44" t="s">
        <v>30</v>
      </c>
      <c r="C80" s="40">
        <f>+C75+C78+C79</f>
        <v>1242</v>
      </c>
      <c r="D80" s="41">
        <f>+D75+D78+D79</f>
        <v>1243</v>
      </c>
      <c r="E80" s="40">
        <f>+E75+E78+E79</f>
        <v>2485</v>
      </c>
      <c r="F80" s="40"/>
      <c r="G80" s="41"/>
      <c r="H80" s="40"/>
      <c r="I80" s="290"/>
      <c r="L80" s="44" t="s">
        <v>30</v>
      </c>
      <c r="M80" s="40">
        <f>+M75+M78+M79</f>
        <v>177310</v>
      </c>
      <c r="N80" s="41">
        <f>+N75+N78+N79</f>
        <v>179603</v>
      </c>
      <c r="O80" s="40">
        <f>+O75+O78+O79</f>
        <v>356913</v>
      </c>
      <c r="P80" s="40">
        <f>+P75+P78+P79</f>
        <v>416</v>
      </c>
      <c r="Q80" s="40">
        <f>+Q75+Q78+Q79</f>
        <v>357329</v>
      </c>
      <c r="R80" s="149"/>
      <c r="S80" s="41"/>
      <c r="T80" s="40"/>
      <c r="U80" s="40"/>
      <c r="V80" s="40"/>
      <c r="W80" s="290"/>
    </row>
    <row r="81" spans="2:23" ht="14.25" thickBot="1" thickTop="1">
      <c r="B81" s="39" t="s">
        <v>9</v>
      </c>
      <c r="C81" s="40">
        <f>C66+C70+C74+C80</f>
        <v>4522</v>
      </c>
      <c r="D81" s="41">
        <f>D66+D70+D74+D80</f>
        <v>4521</v>
      </c>
      <c r="E81" s="40">
        <f>E66+E70+E74+E80</f>
        <v>9043</v>
      </c>
      <c r="F81" s="40"/>
      <c r="G81" s="41"/>
      <c r="H81" s="40"/>
      <c r="I81" s="290"/>
      <c r="L81" s="39" t="s">
        <v>9</v>
      </c>
      <c r="M81" s="40">
        <f>M66+M70+M74+M80</f>
        <v>635886</v>
      </c>
      <c r="N81" s="41">
        <f>N66+N70+N74+N80</f>
        <v>646159</v>
      </c>
      <c r="O81" s="40">
        <f>O66+O70+O74+O80</f>
        <v>1282045</v>
      </c>
      <c r="P81" s="40">
        <f>P66+P70+P74+P80</f>
        <v>1127</v>
      </c>
      <c r="Q81" s="40">
        <f>Q66+Q70+Q74+Q80</f>
        <v>1283172</v>
      </c>
      <c r="R81" s="149"/>
      <c r="S81" s="41"/>
      <c r="T81" s="40"/>
      <c r="U81" s="40"/>
      <c r="V81" s="40"/>
      <c r="W81" s="290"/>
    </row>
    <row r="82" spans="2:12" ht="13.5" thickTop="1">
      <c r="B82" s="63" t="s">
        <v>65</v>
      </c>
      <c r="L82" s="63" t="s">
        <v>65</v>
      </c>
    </row>
    <row r="83" spans="12:23" ht="12.75">
      <c r="L83" s="348" t="s">
        <v>41</v>
      </c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</row>
    <row r="84" spans="12:23" ht="15.75">
      <c r="L84" s="349" t="s">
        <v>42</v>
      </c>
      <c r="M84" s="349"/>
      <c r="N84" s="349"/>
      <c r="O84" s="349"/>
      <c r="P84" s="349"/>
      <c r="Q84" s="349"/>
      <c r="R84" s="349"/>
      <c r="S84" s="349"/>
      <c r="T84" s="349"/>
      <c r="U84" s="349"/>
      <c r="V84" s="349"/>
      <c r="W84" s="349"/>
    </row>
    <row r="85" ht="13.5" thickBot="1">
      <c r="W85" s="272" t="s">
        <v>43</v>
      </c>
    </row>
    <row r="86" spans="12:23" ht="17.25" thickBot="1" thickTop="1">
      <c r="L86" s="3"/>
      <c r="M86" s="350" t="s">
        <v>67</v>
      </c>
      <c r="N86" s="351"/>
      <c r="O86" s="351"/>
      <c r="P86" s="351"/>
      <c r="Q86" s="352"/>
      <c r="R86" s="353" t="s">
        <v>68</v>
      </c>
      <c r="S86" s="354"/>
      <c r="T86" s="354"/>
      <c r="U86" s="354"/>
      <c r="V86" s="355"/>
      <c r="W86" s="269" t="s">
        <v>4</v>
      </c>
    </row>
    <row r="87" spans="12:23" ht="13.5" thickTop="1">
      <c r="L87" s="4" t="s">
        <v>5</v>
      </c>
      <c r="M87" s="5"/>
      <c r="N87" s="8"/>
      <c r="O87" s="9"/>
      <c r="P87" s="10"/>
      <c r="Q87" s="11"/>
      <c r="R87" s="5"/>
      <c r="S87" s="8"/>
      <c r="T87" s="9"/>
      <c r="U87" s="10"/>
      <c r="V87" s="11"/>
      <c r="W87" s="270" t="s">
        <v>6</v>
      </c>
    </row>
    <row r="88" spans="12:23" ht="12" customHeight="1" thickBot="1">
      <c r="L88" s="12"/>
      <c r="M88" s="15" t="s">
        <v>44</v>
      </c>
      <c r="N88" s="16" t="s">
        <v>45</v>
      </c>
      <c r="O88" s="17" t="s">
        <v>46</v>
      </c>
      <c r="P88" s="18" t="s">
        <v>13</v>
      </c>
      <c r="Q88" s="19" t="s">
        <v>9</v>
      </c>
      <c r="R88" s="15" t="s">
        <v>44</v>
      </c>
      <c r="S88" s="16" t="s">
        <v>45</v>
      </c>
      <c r="T88" s="17" t="s">
        <v>46</v>
      </c>
      <c r="U88" s="18" t="s">
        <v>13</v>
      </c>
      <c r="V88" s="19" t="s">
        <v>9</v>
      </c>
      <c r="W88" s="271"/>
    </row>
    <row r="89" spans="12:23" ht="6.75" customHeight="1" thickTop="1">
      <c r="L89" s="4"/>
      <c r="M89" s="23"/>
      <c r="N89" s="24"/>
      <c r="O89" s="25"/>
      <c r="P89" s="139"/>
      <c r="Q89" s="27"/>
      <c r="R89" s="23"/>
      <c r="S89" s="24"/>
      <c r="T89" s="25"/>
      <c r="U89" s="26"/>
      <c r="V89" s="28"/>
      <c r="W89" s="230"/>
    </row>
    <row r="90" spans="1:23" ht="12.75">
      <c r="A90" s="70"/>
      <c r="B90" s="70"/>
      <c r="C90" s="70"/>
      <c r="D90" s="70"/>
      <c r="E90" s="70"/>
      <c r="F90" s="70"/>
      <c r="G90" s="70"/>
      <c r="H90" s="70"/>
      <c r="I90" s="277"/>
      <c r="J90" s="70"/>
      <c r="L90" s="4" t="s">
        <v>14</v>
      </c>
      <c r="M90" s="191">
        <v>0</v>
      </c>
      <c r="N90" s="36">
        <v>0</v>
      </c>
      <c r="O90" s="51">
        <f>M90+N90</f>
        <v>0</v>
      </c>
      <c r="P90" s="34">
        <v>0</v>
      </c>
      <c r="Q90" s="33">
        <f>O90+P90</f>
        <v>0</v>
      </c>
      <c r="R90" s="29">
        <v>0</v>
      </c>
      <c r="S90" s="30">
        <v>0</v>
      </c>
      <c r="T90" s="33">
        <f>+R90+S90</f>
        <v>0</v>
      </c>
      <c r="U90" s="34">
        <v>0</v>
      </c>
      <c r="V90" s="31">
        <f>+T90+U90</f>
        <v>0</v>
      </c>
      <c r="W90" s="32">
        <v>0</v>
      </c>
    </row>
    <row r="91" spans="1:23" ht="12.75">
      <c r="A91" s="70"/>
      <c r="B91" s="70"/>
      <c r="C91" s="70"/>
      <c r="D91" s="70"/>
      <c r="E91" s="70"/>
      <c r="F91" s="70"/>
      <c r="G91" s="70"/>
      <c r="H91" s="70"/>
      <c r="I91" s="277"/>
      <c r="J91" s="70"/>
      <c r="L91" s="4" t="s">
        <v>15</v>
      </c>
      <c r="M91" s="191">
        <v>0</v>
      </c>
      <c r="N91" s="36">
        <v>0</v>
      </c>
      <c r="O91" s="51">
        <f>M91+N91</f>
        <v>0</v>
      </c>
      <c r="P91" s="34">
        <v>0</v>
      </c>
      <c r="Q91" s="35">
        <f>O91+P91</f>
        <v>0</v>
      </c>
      <c r="R91" s="29">
        <v>0</v>
      </c>
      <c r="S91" s="30">
        <v>0</v>
      </c>
      <c r="T91" s="33">
        <f>+R91+S91</f>
        <v>0</v>
      </c>
      <c r="U91" s="34">
        <v>0</v>
      </c>
      <c r="V91" s="31">
        <f>+T91+U91</f>
        <v>0</v>
      </c>
      <c r="W91" s="289">
        <f aca="true" t="shared" si="46" ref="W91:W104">IF(Q91=0,0,((V91/Q91)-1)*100)</f>
        <v>0</v>
      </c>
    </row>
    <row r="92" spans="1:23" ht="13.5" thickBot="1">
      <c r="A92" s="70"/>
      <c r="B92" s="70"/>
      <c r="C92" s="70"/>
      <c r="D92" s="70"/>
      <c r="E92" s="70"/>
      <c r="F92" s="70"/>
      <c r="G92" s="70"/>
      <c r="H92" s="70"/>
      <c r="I92" s="277"/>
      <c r="J92" s="70"/>
      <c r="L92" s="4" t="s">
        <v>16</v>
      </c>
      <c r="M92" s="191">
        <v>0</v>
      </c>
      <c r="N92" s="36">
        <v>8</v>
      </c>
      <c r="O92" s="51">
        <f>+M92+N92</f>
        <v>8</v>
      </c>
      <c r="P92" s="34">
        <v>0</v>
      </c>
      <c r="Q92" s="35">
        <f>+O92+P92</f>
        <v>8</v>
      </c>
      <c r="R92" s="37">
        <v>0</v>
      </c>
      <c r="S92" s="38">
        <v>0</v>
      </c>
      <c r="T92" s="33">
        <f>+R92+S92</f>
        <v>0</v>
      </c>
      <c r="U92" s="34">
        <v>0</v>
      </c>
      <c r="V92" s="31">
        <f>+T92+U92</f>
        <v>0</v>
      </c>
      <c r="W92" s="289">
        <f t="shared" si="46"/>
        <v>-100</v>
      </c>
    </row>
    <row r="93" spans="1:23" ht="14.25" thickBot="1" thickTop="1">
      <c r="A93" s="70"/>
      <c r="B93" s="70"/>
      <c r="C93" s="70"/>
      <c r="D93" s="70"/>
      <c r="E93" s="70"/>
      <c r="F93" s="70"/>
      <c r="G93" s="70"/>
      <c r="H93" s="70"/>
      <c r="I93" s="277"/>
      <c r="J93" s="70"/>
      <c r="L93" s="39" t="s">
        <v>59</v>
      </c>
      <c r="M93" s="40">
        <f aca="true" t="shared" si="47" ref="M93:S93">+M90+M91+M92</f>
        <v>0</v>
      </c>
      <c r="N93" s="41">
        <f t="shared" si="47"/>
        <v>8</v>
      </c>
      <c r="O93" s="42">
        <f t="shared" si="47"/>
        <v>8</v>
      </c>
      <c r="P93" s="40">
        <f t="shared" si="47"/>
        <v>0</v>
      </c>
      <c r="Q93" s="40">
        <f t="shared" si="47"/>
        <v>8</v>
      </c>
      <c r="R93" s="40">
        <f t="shared" si="47"/>
        <v>0</v>
      </c>
      <c r="S93" s="41">
        <f t="shared" si="47"/>
        <v>0</v>
      </c>
      <c r="T93" s="43">
        <f>+R93+S93</f>
        <v>0</v>
      </c>
      <c r="U93" s="43">
        <f>+U90+U91+U92</f>
        <v>0</v>
      </c>
      <c r="V93" s="53">
        <f>+T93+U93</f>
        <v>0</v>
      </c>
      <c r="W93" s="290">
        <f t="shared" si="46"/>
        <v>-100</v>
      </c>
    </row>
    <row r="94" spans="1:23" ht="13.5" thickTop="1">
      <c r="A94" s="70"/>
      <c r="B94" s="70"/>
      <c r="C94" s="70"/>
      <c r="D94" s="70"/>
      <c r="E94" s="70"/>
      <c r="F94" s="70"/>
      <c r="G94" s="70"/>
      <c r="H94" s="70"/>
      <c r="I94" s="277"/>
      <c r="J94" s="70"/>
      <c r="L94" s="4" t="s">
        <v>18</v>
      </c>
      <c r="M94" s="29">
        <v>0</v>
      </c>
      <c r="N94" s="36">
        <v>0</v>
      </c>
      <c r="O94" s="51">
        <f>M94+N94</f>
        <v>0</v>
      </c>
      <c r="P94" s="34">
        <v>0</v>
      </c>
      <c r="Q94" s="35">
        <f>O94+P94</f>
        <v>0</v>
      </c>
      <c r="R94" s="29">
        <v>0</v>
      </c>
      <c r="S94" s="36">
        <v>0</v>
      </c>
      <c r="T94" s="33">
        <f>R94+S94</f>
        <v>0</v>
      </c>
      <c r="U94" s="34">
        <v>0</v>
      </c>
      <c r="V94" s="31">
        <f>T94+U94</f>
        <v>0</v>
      </c>
      <c r="W94" s="32">
        <f t="shared" si="46"/>
        <v>0</v>
      </c>
    </row>
    <row r="95" spans="1:23" ht="12.75">
      <c r="A95" s="70"/>
      <c r="B95" s="70"/>
      <c r="C95" s="70"/>
      <c r="D95" s="70"/>
      <c r="E95" s="70"/>
      <c r="F95" s="70"/>
      <c r="G95" s="70"/>
      <c r="H95" s="70"/>
      <c r="I95" s="277"/>
      <c r="J95" s="70"/>
      <c r="L95" s="4" t="s">
        <v>19</v>
      </c>
      <c r="M95" s="29">
        <v>0</v>
      </c>
      <c r="N95" s="36">
        <v>0</v>
      </c>
      <c r="O95" s="51">
        <f>M95+N95</f>
        <v>0</v>
      </c>
      <c r="P95" s="34">
        <v>0</v>
      </c>
      <c r="Q95" s="35">
        <f>O95+P95</f>
        <v>0</v>
      </c>
      <c r="R95" s="29">
        <v>0</v>
      </c>
      <c r="S95" s="36">
        <v>0</v>
      </c>
      <c r="T95" s="33">
        <f>R95+S95</f>
        <v>0</v>
      </c>
      <c r="U95" s="34">
        <v>0</v>
      </c>
      <c r="V95" s="31">
        <f>T95+U95</f>
        <v>0</v>
      </c>
      <c r="W95" s="32">
        <f t="shared" si="46"/>
        <v>0</v>
      </c>
    </row>
    <row r="96" spans="1:23" ht="13.5" thickBot="1">
      <c r="A96" s="70"/>
      <c r="B96" s="70"/>
      <c r="C96" s="70"/>
      <c r="D96" s="70"/>
      <c r="E96" s="70"/>
      <c r="F96" s="70"/>
      <c r="G96" s="70"/>
      <c r="H96" s="70"/>
      <c r="I96" s="277"/>
      <c r="J96" s="70"/>
      <c r="L96" s="12" t="s">
        <v>20</v>
      </c>
      <c r="M96" s="68">
        <v>0</v>
      </c>
      <c r="N96" s="36">
        <v>0</v>
      </c>
      <c r="O96" s="51">
        <f>M96+N96</f>
        <v>0</v>
      </c>
      <c r="P96" s="34">
        <v>0</v>
      </c>
      <c r="Q96" s="35">
        <f>O96+P96</f>
        <v>0</v>
      </c>
      <c r="R96" s="68">
        <v>0</v>
      </c>
      <c r="S96" s="36">
        <v>0</v>
      </c>
      <c r="T96" s="33">
        <f>R96+S96</f>
        <v>0</v>
      </c>
      <c r="U96" s="34">
        <v>0</v>
      </c>
      <c r="V96" s="31">
        <f>T96+U96</f>
        <v>0</v>
      </c>
      <c r="W96" s="32">
        <f t="shared" si="46"/>
        <v>0</v>
      </c>
    </row>
    <row r="97" spans="1:26" ht="14.25" thickBot="1" thickTop="1">
      <c r="A97" s="70"/>
      <c r="B97" s="70"/>
      <c r="C97" s="70"/>
      <c r="D97" s="70"/>
      <c r="E97" s="70"/>
      <c r="F97" s="70"/>
      <c r="G97" s="70"/>
      <c r="H97" s="70"/>
      <c r="I97" s="277"/>
      <c r="J97" s="70"/>
      <c r="L97" s="39" t="s">
        <v>21</v>
      </c>
      <c r="M97" s="45">
        <f aca="true" t="shared" si="48" ref="M97:V97">M94+M95+M96</f>
        <v>0</v>
      </c>
      <c r="N97" s="49">
        <f t="shared" si="48"/>
        <v>0</v>
      </c>
      <c r="O97" s="125">
        <f t="shared" si="48"/>
        <v>0</v>
      </c>
      <c r="P97" s="282">
        <f t="shared" si="48"/>
        <v>0</v>
      </c>
      <c r="Q97" s="49">
        <f t="shared" si="48"/>
        <v>0</v>
      </c>
      <c r="R97" s="152">
        <f t="shared" si="48"/>
        <v>0</v>
      </c>
      <c r="S97" s="49">
        <f t="shared" si="48"/>
        <v>0</v>
      </c>
      <c r="T97" s="49">
        <f t="shared" si="48"/>
        <v>0</v>
      </c>
      <c r="U97" s="47">
        <f t="shared" si="48"/>
        <v>0</v>
      </c>
      <c r="V97" s="47">
        <f t="shared" si="48"/>
        <v>0</v>
      </c>
      <c r="W97" s="316">
        <f t="shared" si="46"/>
        <v>0</v>
      </c>
      <c r="Y97" s="101"/>
      <c r="Z97" s="101"/>
    </row>
    <row r="98" spans="1:23" ht="13.5" thickTop="1">
      <c r="A98" s="70"/>
      <c r="B98" s="70"/>
      <c r="C98" s="70"/>
      <c r="D98" s="70"/>
      <c r="E98" s="70"/>
      <c r="F98" s="70"/>
      <c r="G98" s="70"/>
      <c r="H98" s="70"/>
      <c r="I98" s="277"/>
      <c r="J98" s="70"/>
      <c r="L98" s="4" t="s">
        <v>22</v>
      </c>
      <c r="M98" s="192">
        <v>0</v>
      </c>
      <c r="N98" s="36">
        <v>0</v>
      </c>
      <c r="O98" s="51">
        <f>M98+N98</f>
        <v>0</v>
      </c>
      <c r="P98" s="281">
        <v>0</v>
      </c>
      <c r="Q98" s="58">
        <f>O98+P98</f>
        <v>0</v>
      </c>
      <c r="R98" s="192">
        <v>0</v>
      </c>
      <c r="S98" s="36">
        <v>0</v>
      </c>
      <c r="T98" s="193">
        <f>R98+S98</f>
        <v>0</v>
      </c>
      <c r="U98" s="60">
        <v>0</v>
      </c>
      <c r="V98" s="58">
        <f>T98+U98</f>
        <v>0</v>
      </c>
      <c r="W98" s="32">
        <f t="shared" si="46"/>
        <v>0</v>
      </c>
    </row>
    <row r="99" spans="1:23" ht="12.75">
      <c r="A99" s="70"/>
      <c r="B99" s="70"/>
      <c r="C99" s="70"/>
      <c r="D99" s="70"/>
      <c r="E99" s="70"/>
      <c r="F99" s="70"/>
      <c r="G99" s="70"/>
      <c r="H99" s="70"/>
      <c r="I99" s="277"/>
      <c r="J99" s="70"/>
      <c r="L99" s="4" t="s">
        <v>23</v>
      </c>
      <c r="M99" s="94">
        <v>0</v>
      </c>
      <c r="N99" s="36">
        <v>0</v>
      </c>
      <c r="O99" s="51">
        <f>M99+N99</f>
        <v>0</v>
      </c>
      <c r="P99" s="281">
        <v>0</v>
      </c>
      <c r="Q99" s="33">
        <f>O99+P99</f>
        <v>0</v>
      </c>
      <c r="R99" s="94">
        <v>0</v>
      </c>
      <c r="S99" s="36">
        <v>0</v>
      </c>
      <c r="T99" s="141">
        <f>R99+S99</f>
        <v>0</v>
      </c>
      <c r="U99" s="60">
        <v>0</v>
      </c>
      <c r="V99" s="33">
        <f>T99+U99</f>
        <v>0</v>
      </c>
      <c r="W99" s="32">
        <f t="shared" si="46"/>
        <v>0</v>
      </c>
    </row>
    <row r="100" spans="1:23" ht="13.5" thickBot="1">
      <c r="A100" s="70"/>
      <c r="B100" s="70"/>
      <c r="C100" s="70"/>
      <c r="D100" s="70"/>
      <c r="E100" s="70"/>
      <c r="F100" s="70"/>
      <c r="G100" s="70"/>
      <c r="H100" s="70"/>
      <c r="I100" s="277"/>
      <c r="J100" s="70"/>
      <c r="L100" s="4" t="s">
        <v>24</v>
      </c>
      <c r="M100" s="94">
        <v>0</v>
      </c>
      <c r="N100" s="36">
        <v>0</v>
      </c>
      <c r="O100" s="51">
        <f>+M100+N100</f>
        <v>0</v>
      </c>
      <c r="P100" s="283">
        <v>0</v>
      </c>
      <c r="Q100" s="33">
        <f>+O100+P100</f>
        <v>0</v>
      </c>
      <c r="R100" s="94">
        <v>0</v>
      </c>
      <c r="S100" s="36">
        <v>0</v>
      </c>
      <c r="T100" s="88">
        <f>R100+S100</f>
        <v>0</v>
      </c>
      <c r="U100" s="170">
        <v>0</v>
      </c>
      <c r="V100" s="66">
        <f>T100+U100</f>
        <v>0</v>
      </c>
      <c r="W100" s="32">
        <f t="shared" si="46"/>
        <v>0</v>
      </c>
    </row>
    <row r="101" spans="1:23" ht="14.25" thickBot="1" thickTop="1">
      <c r="A101" s="70"/>
      <c r="B101" s="70"/>
      <c r="C101" s="70"/>
      <c r="D101" s="70"/>
      <c r="E101" s="70"/>
      <c r="F101" s="70"/>
      <c r="G101" s="70"/>
      <c r="H101" s="70"/>
      <c r="I101" s="277"/>
      <c r="J101" s="70"/>
      <c r="L101" s="44" t="s">
        <v>25</v>
      </c>
      <c r="M101" s="40">
        <f aca="true" t="shared" si="49" ref="M101:V101">+M98+M99+M100</f>
        <v>0</v>
      </c>
      <c r="N101" s="41">
        <f t="shared" si="49"/>
        <v>0</v>
      </c>
      <c r="O101" s="42">
        <f t="shared" si="49"/>
        <v>0</v>
      </c>
      <c r="P101" s="40">
        <f t="shared" si="49"/>
        <v>0</v>
      </c>
      <c r="Q101" s="43">
        <f t="shared" si="49"/>
        <v>0</v>
      </c>
      <c r="R101" s="167">
        <f t="shared" si="49"/>
        <v>0</v>
      </c>
      <c r="S101" s="45">
        <f t="shared" si="49"/>
        <v>0</v>
      </c>
      <c r="T101" s="47">
        <f t="shared" si="49"/>
        <v>0</v>
      </c>
      <c r="U101" s="47">
        <f t="shared" si="49"/>
        <v>0</v>
      </c>
      <c r="V101" s="171">
        <f t="shared" si="49"/>
        <v>0</v>
      </c>
      <c r="W101" s="54">
        <f t="shared" si="46"/>
        <v>0</v>
      </c>
    </row>
    <row r="102" spans="1:23" ht="14.25" thickBot="1" thickTop="1">
      <c r="A102" s="70"/>
      <c r="B102" s="70"/>
      <c r="C102" s="70"/>
      <c r="D102" s="70"/>
      <c r="E102" s="70"/>
      <c r="F102" s="70"/>
      <c r="G102" s="70"/>
      <c r="H102" s="70"/>
      <c r="I102" s="277"/>
      <c r="J102" s="70"/>
      <c r="L102" s="4" t="s">
        <v>26</v>
      </c>
      <c r="M102" s="29">
        <v>0</v>
      </c>
      <c r="N102" s="36">
        <v>0</v>
      </c>
      <c r="O102" s="51">
        <f>M102+N102</f>
        <v>0</v>
      </c>
      <c r="P102" s="267">
        <v>0</v>
      </c>
      <c r="Q102" s="33">
        <f>O102+P102</f>
        <v>0</v>
      </c>
      <c r="R102" s="29">
        <v>0</v>
      </c>
      <c r="S102" s="36">
        <v>0</v>
      </c>
      <c r="T102" s="51">
        <f>R102+S102</f>
        <v>0</v>
      </c>
      <c r="U102" s="267">
        <v>0</v>
      </c>
      <c r="V102" s="31">
        <f>T102+U102</f>
        <v>0</v>
      </c>
      <c r="W102" s="32">
        <f t="shared" si="46"/>
        <v>0</v>
      </c>
    </row>
    <row r="103" spans="1:26" ht="14.25" thickBot="1" thickTop="1">
      <c r="A103" s="244"/>
      <c r="B103" s="262"/>
      <c r="C103" s="264"/>
      <c r="D103" s="264"/>
      <c r="E103" s="264"/>
      <c r="F103" s="263"/>
      <c r="G103" s="263"/>
      <c r="H103" s="263"/>
      <c r="I103" s="310"/>
      <c r="J103" s="244"/>
      <c r="L103" s="39" t="s">
        <v>69</v>
      </c>
      <c r="M103" s="40">
        <f aca="true" t="shared" si="50" ref="M103:V103">+M97+M101+M102</f>
        <v>0</v>
      </c>
      <c r="N103" s="148">
        <f t="shared" si="50"/>
        <v>0</v>
      </c>
      <c r="O103" s="149">
        <f t="shared" si="50"/>
        <v>0</v>
      </c>
      <c r="P103" s="149">
        <f t="shared" si="50"/>
        <v>0</v>
      </c>
      <c r="Q103" s="149">
        <f t="shared" si="50"/>
        <v>0</v>
      </c>
      <c r="R103" s="40">
        <f t="shared" si="50"/>
        <v>0</v>
      </c>
      <c r="S103" s="148">
        <f t="shared" si="50"/>
        <v>0</v>
      </c>
      <c r="T103" s="149">
        <f t="shared" si="50"/>
        <v>0</v>
      </c>
      <c r="U103" s="149">
        <f t="shared" si="50"/>
        <v>0</v>
      </c>
      <c r="V103" s="149">
        <f t="shared" si="50"/>
        <v>0</v>
      </c>
      <c r="W103" s="290">
        <f t="shared" si="46"/>
        <v>0</v>
      </c>
      <c r="Y103" s="101"/>
      <c r="Z103" s="101"/>
    </row>
    <row r="104" spans="1:26" ht="14.25" thickBot="1" thickTop="1">
      <c r="A104" s="70"/>
      <c r="B104" s="262"/>
      <c r="C104" s="264"/>
      <c r="D104" s="264"/>
      <c r="E104" s="264"/>
      <c r="F104" s="263"/>
      <c r="G104" s="263"/>
      <c r="H104" s="263"/>
      <c r="I104" s="310"/>
      <c r="J104" s="70"/>
      <c r="L104" s="39" t="s">
        <v>70</v>
      </c>
      <c r="M104" s="40">
        <f aca="true" t="shared" si="51" ref="M104:V104">+M93+M97+M101+M102</f>
        <v>0</v>
      </c>
      <c r="N104" s="148">
        <f t="shared" si="51"/>
        <v>8</v>
      </c>
      <c r="O104" s="149">
        <f t="shared" si="51"/>
        <v>8</v>
      </c>
      <c r="P104" s="149">
        <f t="shared" si="51"/>
        <v>0</v>
      </c>
      <c r="Q104" s="149">
        <f t="shared" si="51"/>
        <v>8</v>
      </c>
      <c r="R104" s="40">
        <f t="shared" si="51"/>
        <v>0</v>
      </c>
      <c r="S104" s="148">
        <f t="shared" si="51"/>
        <v>0</v>
      </c>
      <c r="T104" s="149">
        <f t="shared" si="51"/>
        <v>0</v>
      </c>
      <c r="U104" s="149">
        <f t="shared" si="51"/>
        <v>0</v>
      </c>
      <c r="V104" s="149">
        <f t="shared" si="51"/>
        <v>0</v>
      </c>
      <c r="W104" s="290">
        <f t="shared" si="46"/>
        <v>-100</v>
      </c>
      <c r="Y104" s="101"/>
      <c r="Z104" s="101"/>
    </row>
    <row r="105" spans="1:23" ht="13.5" thickTop="1">
      <c r="A105" s="70"/>
      <c r="B105" s="70"/>
      <c r="C105" s="70"/>
      <c r="D105" s="70"/>
      <c r="E105" s="70"/>
      <c r="F105" s="70"/>
      <c r="G105" s="70"/>
      <c r="H105" s="70"/>
      <c r="I105" s="277"/>
      <c r="J105" s="70"/>
      <c r="L105" s="4" t="s">
        <v>28</v>
      </c>
      <c r="M105" s="29">
        <v>0</v>
      </c>
      <c r="N105" s="36">
        <v>0</v>
      </c>
      <c r="O105" s="51">
        <f>M105+N105</f>
        <v>0</v>
      </c>
      <c r="P105" s="34">
        <v>11</v>
      </c>
      <c r="Q105" s="35">
        <f>O105+P105</f>
        <v>11</v>
      </c>
      <c r="R105" s="29"/>
      <c r="S105" s="36"/>
      <c r="T105" s="51"/>
      <c r="U105" s="34"/>
      <c r="V105" s="31"/>
      <c r="W105" s="289"/>
    </row>
    <row r="106" spans="1:23" ht="13.5" thickBot="1">
      <c r="A106" s="8"/>
      <c r="B106" s="70"/>
      <c r="C106" s="70"/>
      <c r="D106" s="70"/>
      <c r="E106" s="70"/>
      <c r="F106" s="70"/>
      <c r="G106" s="70"/>
      <c r="H106" s="70"/>
      <c r="I106" s="277"/>
      <c r="J106" s="8"/>
      <c r="L106" s="4" t="s">
        <v>29</v>
      </c>
      <c r="M106" s="37">
        <v>0</v>
      </c>
      <c r="N106" s="36">
        <v>0</v>
      </c>
      <c r="O106" s="51">
        <f>+M106+N106</f>
        <v>0</v>
      </c>
      <c r="P106" s="34">
        <v>0</v>
      </c>
      <c r="Q106" s="35">
        <f>+O106+P106</f>
        <v>0</v>
      </c>
      <c r="R106" s="37"/>
      <c r="S106" s="36"/>
      <c r="T106" s="51"/>
      <c r="U106" s="34"/>
      <c r="V106" s="31"/>
      <c r="W106" s="32"/>
    </row>
    <row r="107" spans="1:23" ht="14.25" thickBot="1" thickTop="1">
      <c r="A107" s="70"/>
      <c r="B107" s="70"/>
      <c r="C107" s="70"/>
      <c r="D107" s="70"/>
      <c r="E107" s="70"/>
      <c r="F107" s="70"/>
      <c r="G107" s="70"/>
      <c r="H107" s="70"/>
      <c r="I107" s="277"/>
      <c r="J107" s="70"/>
      <c r="L107" s="44" t="s">
        <v>30</v>
      </c>
      <c r="M107" s="149">
        <f>+M102+M105+M106</f>
        <v>0</v>
      </c>
      <c r="N107" s="41">
        <f>+N102+N105+N106</f>
        <v>0</v>
      </c>
      <c r="O107" s="42">
        <f>+O102+O105+O106</f>
        <v>0</v>
      </c>
      <c r="P107" s="40">
        <f>+P102+P105+P106</f>
        <v>11</v>
      </c>
      <c r="Q107" s="40">
        <f>+Q102+Q105+Q106</f>
        <v>11</v>
      </c>
      <c r="R107" s="40"/>
      <c r="S107" s="41"/>
      <c r="T107" s="40"/>
      <c r="U107" s="40"/>
      <c r="V107" s="40"/>
      <c r="W107" s="290"/>
    </row>
    <row r="108" spans="1:26" ht="14.25" thickBot="1" thickTop="1">
      <c r="A108" s="70"/>
      <c r="B108" s="70"/>
      <c r="C108" s="70"/>
      <c r="D108" s="70"/>
      <c r="E108" s="70"/>
      <c r="F108" s="70"/>
      <c r="G108" s="70"/>
      <c r="H108" s="70"/>
      <c r="I108" s="277"/>
      <c r="J108" s="70"/>
      <c r="L108" s="39" t="s">
        <v>9</v>
      </c>
      <c r="M108" s="149">
        <f>M93+M97+M101+M107</f>
        <v>0</v>
      </c>
      <c r="N108" s="41">
        <f>N93+N97+N101+N107</f>
        <v>8</v>
      </c>
      <c r="O108" s="42">
        <f>O93+O97+O101+O107</f>
        <v>8</v>
      </c>
      <c r="P108" s="40">
        <f>P93+P97+P101+P107</f>
        <v>11</v>
      </c>
      <c r="Q108" s="40">
        <f>Q93+Q97+Q101+Q107</f>
        <v>19</v>
      </c>
      <c r="R108" s="40"/>
      <c r="S108" s="41"/>
      <c r="T108" s="40"/>
      <c r="U108" s="40"/>
      <c r="V108" s="40"/>
      <c r="W108" s="290"/>
      <c r="Y108" s="101"/>
      <c r="Z108" s="101"/>
    </row>
    <row r="109" spans="1:12" ht="13.5" thickTop="1">
      <c r="A109" s="70"/>
      <c r="B109" s="70"/>
      <c r="C109" s="70"/>
      <c r="D109" s="70"/>
      <c r="E109" s="70"/>
      <c r="F109" s="70"/>
      <c r="G109" s="70"/>
      <c r="H109" s="70"/>
      <c r="I109" s="277"/>
      <c r="J109" s="70"/>
      <c r="L109" s="63" t="s">
        <v>65</v>
      </c>
    </row>
    <row r="110" spans="2:23" ht="12.75">
      <c r="B110" s="70"/>
      <c r="C110" s="70"/>
      <c r="D110" s="70"/>
      <c r="E110" s="70"/>
      <c r="F110" s="70"/>
      <c r="G110" s="70"/>
      <c r="H110" s="70"/>
      <c r="I110" s="277"/>
      <c r="L110" s="348" t="s">
        <v>47</v>
      </c>
      <c r="M110" s="348"/>
      <c r="N110" s="348"/>
      <c r="O110" s="348"/>
      <c r="P110" s="348"/>
      <c r="Q110" s="348"/>
      <c r="R110" s="348"/>
      <c r="S110" s="348"/>
      <c r="T110" s="348"/>
      <c r="U110" s="348"/>
      <c r="V110" s="348"/>
      <c r="W110" s="348"/>
    </row>
    <row r="111" spans="2:23" ht="15.75">
      <c r="B111" s="70"/>
      <c r="C111" s="70"/>
      <c r="D111" s="70"/>
      <c r="E111" s="70"/>
      <c r="F111" s="70"/>
      <c r="G111" s="70"/>
      <c r="H111" s="70"/>
      <c r="I111" s="277"/>
      <c r="L111" s="349" t="s">
        <v>48</v>
      </c>
      <c r="M111" s="349"/>
      <c r="N111" s="349"/>
      <c r="O111" s="349"/>
      <c r="P111" s="349"/>
      <c r="Q111" s="349"/>
      <c r="R111" s="349"/>
      <c r="S111" s="349"/>
      <c r="T111" s="349"/>
      <c r="U111" s="349"/>
      <c r="V111" s="349"/>
      <c r="W111" s="349"/>
    </row>
    <row r="112" spans="2:23" ht="13.5" thickBot="1">
      <c r="B112" s="70"/>
      <c r="C112" s="70"/>
      <c r="D112" s="70"/>
      <c r="E112" s="70"/>
      <c r="F112" s="70"/>
      <c r="G112" s="70"/>
      <c r="H112" s="70"/>
      <c r="I112" s="277"/>
      <c r="W112" s="272" t="s">
        <v>43</v>
      </c>
    </row>
    <row r="113" spans="2:23" ht="17.25" thickBot="1" thickTop="1">
      <c r="B113" s="70"/>
      <c r="C113" s="70"/>
      <c r="D113" s="70"/>
      <c r="E113" s="70"/>
      <c r="F113" s="70"/>
      <c r="G113" s="70"/>
      <c r="H113" s="70"/>
      <c r="I113" s="277"/>
      <c r="L113" s="3"/>
      <c r="M113" s="350" t="s">
        <v>67</v>
      </c>
      <c r="N113" s="351"/>
      <c r="O113" s="351"/>
      <c r="P113" s="351"/>
      <c r="Q113" s="352"/>
      <c r="R113" s="353" t="s">
        <v>68</v>
      </c>
      <c r="S113" s="354"/>
      <c r="T113" s="354"/>
      <c r="U113" s="354"/>
      <c r="V113" s="355"/>
      <c r="W113" s="269" t="s">
        <v>4</v>
      </c>
    </row>
    <row r="114" spans="2:23" ht="12.75" customHeight="1" thickTop="1">
      <c r="B114" s="70"/>
      <c r="C114" s="70"/>
      <c r="D114" s="70"/>
      <c r="E114" s="70"/>
      <c r="F114" s="70"/>
      <c r="G114" s="70"/>
      <c r="H114" s="70"/>
      <c r="I114" s="277"/>
      <c r="L114" s="4" t="s">
        <v>5</v>
      </c>
      <c r="M114" s="5"/>
      <c r="N114" s="8"/>
      <c r="O114" s="9"/>
      <c r="P114" s="10"/>
      <c r="Q114" s="11"/>
      <c r="R114" s="5"/>
      <c r="S114" s="8"/>
      <c r="T114" s="9"/>
      <c r="U114" s="10"/>
      <c r="V114" s="11"/>
      <c r="W114" s="270" t="s">
        <v>6</v>
      </c>
    </row>
    <row r="115" spans="2:23" ht="13.5" thickBot="1">
      <c r="B115" s="70"/>
      <c r="C115" s="70"/>
      <c r="D115" s="70"/>
      <c r="E115" s="70"/>
      <c r="F115" s="70"/>
      <c r="G115" s="70"/>
      <c r="H115" s="70"/>
      <c r="I115" s="277"/>
      <c r="L115" s="12"/>
      <c r="M115" s="15" t="s">
        <v>44</v>
      </c>
      <c r="N115" s="16" t="s">
        <v>45</v>
      </c>
      <c r="O115" s="17" t="s">
        <v>46</v>
      </c>
      <c r="P115" s="18" t="s">
        <v>13</v>
      </c>
      <c r="Q115" s="19" t="s">
        <v>9</v>
      </c>
      <c r="R115" s="15" t="s">
        <v>44</v>
      </c>
      <c r="S115" s="16" t="s">
        <v>45</v>
      </c>
      <c r="T115" s="17" t="s">
        <v>46</v>
      </c>
      <c r="U115" s="18" t="s">
        <v>13</v>
      </c>
      <c r="V115" s="19" t="s">
        <v>9</v>
      </c>
      <c r="W115" s="271"/>
    </row>
    <row r="116" spans="2:23" ht="4.5" customHeight="1" thickTop="1">
      <c r="B116" s="70"/>
      <c r="C116" s="70"/>
      <c r="D116" s="70"/>
      <c r="E116" s="70"/>
      <c r="F116" s="70"/>
      <c r="G116" s="70"/>
      <c r="H116" s="70"/>
      <c r="I116" s="277"/>
      <c r="L116" s="4"/>
      <c r="M116" s="194"/>
      <c r="N116" s="24"/>
      <c r="O116" s="25"/>
      <c r="P116" s="139"/>
      <c r="Q116" s="27"/>
      <c r="R116" s="23"/>
      <c r="S116" s="24"/>
      <c r="T116" s="25"/>
      <c r="U116" s="139"/>
      <c r="V116" s="28"/>
      <c r="W116" s="230"/>
    </row>
    <row r="117" spans="2:23" ht="12.75">
      <c r="B117" s="70"/>
      <c r="C117" s="70"/>
      <c r="D117" s="70"/>
      <c r="E117" s="70"/>
      <c r="F117" s="70"/>
      <c r="G117" s="70"/>
      <c r="H117" s="70"/>
      <c r="I117" s="277"/>
      <c r="L117" s="4" t="s">
        <v>14</v>
      </c>
      <c r="M117" s="140">
        <v>686</v>
      </c>
      <c r="N117" s="36">
        <v>223</v>
      </c>
      <c r="O117" s="51">
        <f>M117+N117</f>
        <v>909</v>
      </c>
      <c r="P117" s="34">
        <v>0</v>
      </c>
      <c r="Q117" s="35">
        <f>O117+P117</f>
        <v>909</v>
      </c>
      <c r="R117" s="140">
        <v>672</v>
      </c>
      <c r="S117" s="36">
        <v>340</v>
      </c>
      <c r="T117" s="51">
        <f>+R117+S117</f>
        <v>1012</v>
      </c>
      <c r="U117" s="34">
        <v>0</v>
      </c>
      <c r="V117" s="31">
        <f>+T117+U117</f>
        <v>1012</v>
      </c>
      <c r="W117" s="289">
        <f aca="true" t="shared" si="52" ref="W117:W129">IF(Q117=0,0,((V117/Q117)-1)*100)</f>
        <v>11.331133113311331</v>
      </c>
    </row>
    <row r="118" spans="2:23" ht="12.75">
      <c r="B118" s="70"/>
      <c r="C118" s="70"/>
      <c r="D118" s="70"/>
      <c r="E118" s="70"/>
      <c r="F118" s="70"/>
      <c r="G118" s="70"/>
      <c r="H118" s="70"/>
      <c r="I118" s="277"/>
      <c r="L118" s="4" t="s">
        <v>15</v>
      </c>
      <c r="M118" s="140">
        <v>580</v>
      </c>
      <c r="N118" s="36">
        <v>172</v>
      </c>
      <c r="O118" s="51">
        <f>M118+N118</f>
        <v>752</v>
      </c>
      <c r="P118" s="34">
        <v>0</v>
      </c>
      <c r="Q118" s="35">
        <f>O118+P118</f>
        <v>752</v>
      </c>
      <c r="R118" s="140">
        <v>614</v>
      </c>
      <c r="S118" s="36">
        <v>340</v>
      </c>
      <c r="T118" s="51">
        <f>+R118+S118</f>
        <v>954</v>
      </c>
      <c r="U118" s="34">
        <v>0</v>
      </c>
      <c r="V118" s="31">
        <f>+T118+U118</f>
        <v>954</v>
      </c>
      <c r="W118" s="289">
        <f t="shared" si="52"/>
        <v>26.86170212765957</v>
      </c>
    </row>
    <row r="119" spans="2:23" ht="13.5" thickBot="1">
      <c r="B119" s="70"/>
      <c r="C119" s="70"/>
      <c r="D119" s="70"/>
      <c r="E119" s="70"/>
      <c r="F119" s="70"/>
      <c r="G119" s="70"/>
      <c r="H119" s="70"/>
      <c r="I119" s="277"/>
      <c r="L119" s="4" t="s">
        <v>16</v>
      </c>
      <c r="M119" s="146">
        <v>598</v>
      </c>
      <c r="N119" s="170">
        <v>270</v>
      </c>
      <c r="O119" s="51">
        <f>M119+N119</f>
        <v>868</v>
      </c>
      <c r="P119" s="34">
        <v>0</v>
      </c>
      <c r="Q119" s="35">
        <f>O119+P119</f>
        <v>868</v>
      </c>
      <c r="R119" s="146">
        <v>746</v>
      </c>
      <c r="S119" s="170">
        <v>435</v>
      </c>
      <c r="T119" s="51">
        <f>+R119+S119</f>
        <v>1181</v>
      </c>
      <c r="U119" s="34">
        <v>0</v>
      </c>
      <c r="V119" s="31">
        <f>+T119+U119</f>
        <v>1181</v>
      </c>
      <c r="W119" s="289">
        <f t="shared" si="52"/>
        <v>36.05990783410138</v>
      </c>
    </row>
    <row r="120" spans="2:23" ht="13.5" customHeight="1" thickBot="1" thickTop="1">
      <c r="B120" s="70"/>
      <c r="C120" s="70"/>
      <c r="D120" s="70"/>
      <c r="E120" s="70"/>
      <c r="F120" s="70"/>
      <c r="G120" s="70"/>
      <c r="H120" s="70"/>
      <c r="I120" s="277"/>
      <c r="L120" s="39" t="s">
        <v>59</v>
      </c>
      <c r="M120" s="40">
        <f aca="true" t="shared" si="53" ref="M120:V120">+M117+M118+M119</f>
        <v>1864</v>
      </c>
      <c r="N120" s="41">
        <f t="shared" si="53"/>
        <v>665</v>
      </c>
      <c r="O120" s="40">
        <f t="shared" si="53"/>
        <v>2529</v>
      </c>
      <c r="P120" s="40">
        <f t="shared" si="53"/>
        <v>0</v>
      </c>
      <c r="Q120" s="40">
        <f t="shared" si="53"/>
        <v>2529</v>
      </c>
      <c r="R120" s="40">
        <f t="shared" si="53"/>
        <v>2032</v>
      </c>
      <c r="S120" s="41">
        <f t="shared" si="53"/>
        <v>1115</v>
      </c>
      <c r="T120" s="40">
        <f t="shared" si="53"/>
        <v>3147</v>
      </c>
      <c r="U120" s="40">
        <f t="shared" si="53"/>
        <v>0</v>
      </c>
      <c r="V120" s="40">
        <f t="shared" si="53"/>
        <v>3147</v>
      </c>
      <c r="W120" s="290">
        <f t="shared" si="52"/>
        <v>24.436536180308433</v>
      </c>
    </row>
    <row r="121" spans="2:23" ht="13.5" thickTop="1">
      <c r="B121" s="70"/>
      <c r="C121" s="70"/>
      <c r="D121" s="70"/>
      <c r="E121" s="70"/>
      <c r="F121" s="70"/>
      <c r="G121" s="70"/>
      <c r="H121" s="70"/>
      <c r="I121" s="277"/>
      <c r="L121" s="4" t="s">
        <v>18</v>
      </c>
      <c r="M121" s="29">
        <v>667</v>
      </c>
      <c r="N121" s="36">
        <v>291</v>
      </c>
      <c r="O121" s="33">
        <f>M121+N121</f>
        <v>958</v>
      </c>
      <c r="P121" s="34">
        <v>0</v>
      </c>
      <c r="Q121" s="31">
        <f>O121+P121</f>
        <v>958</v>
      </c>
      <c r="R121" s="29">
        <v>727</v>
      </c>
      <c r="S121" s="36">
        <v>342</v>
      </c>
      <c r="T121" s="33">
        <f>+R121+S121</f>
        <v>1069</v>
      </c>
      <c r="U121" s="34">
        <v>0</v>
      </c>
      <c r="V121" s="31">
        <f>+T121+U121</f>
        <v>1069</v>
      </c>
      <c r="W121" s="298">
        <f t="shared" si="52"/>
        <v>11.5866388308977</v>
      </c>
    </row>
    <row r="122" spans="2:23" ht="12.75">
      <c r="B122" s="70"/>
      <c r="C122" s="70"/>
      <c r="D122" s="70"/>
      <c r="E122" s="70"/>
      <c r="F122" s="70"/>
      <c r="G122" s="70"/>
      <c r="H122" s="70"/>
      <c r="I122" s="277"/>
      <c r="L122" s="4" t="s">
        <v>19</v>
      </c>
      <c r="M122" s="29">
        <v>620</v>
      </c>
      <c r="N122" s="36">
        <v>275</v>
      </c>
      <c r="O122" s="33">
        <f>M122+N122</f>
        <v>895</v>
      </c>
      <c r="P122" s="34">
        <v>0</v>
      </c>
      <c r="Q122" s="31">
        <f>O122+P122</f>
        <v>895</v>
      </c>
      <c r="R122" s="29">
        <v>757</v>
      </c>
      <c r="S122" s="36">
        <v>383</v>
      </c>
      <c r="T122" s="33">
        <f>+S122+R122</f>
        <v>1140</v>
      </c>
      <c r="U122" s="34">
        <v>0</v>
      </c>
      <c r="V122" s="31">
        <f>+U122+T122</f>
        <v>1140</v>
      </c>
      <c r="W122" s="298">
        <f t="shared" si="52"/>
        <v>27.37430167597765</v>
      </c>
    </row>
    <row r="123" spans="2:26" ht="13.5" thickBot="1">
      <c r="B123" s="70"/>
      <c r="C123" s="70"/>
      <c r="D123" s="70"/>
      <c r="E123" s="70"/>
      <c r="F123" s="70"/>
      <c r="G123" s="70"/>
      <c r="H123" s="70"/>
      <c r="I123" s="277"/>
      <c r="L123" s="12" t="s">
        <v>20</v>
      </c>
      <c r="M123" s="29">
        <v>691</v>
      </c>
      <c r="N123" s="36">
        <v>271</v>
      </c>
      <c r="O123" s="33">
        <f>M123+N123</f>
        <v>962</v>
      </c>
      <c r="P123" s="34">
        <v>0</v>
      </c>
      <c r="Q123" s="31">
        <f>O123+P123</f>
        <v>962</v>
      </c>
      <c r="R123" s="29">
        <v>786</v>
      </c>
      <c r="S123" s="36">
        <v>349</v>
      </c>
      <c r="T123" s="33">
        <f>+S123+R123</f>
        <v>1135</v>
      </c>
      <c r="U123" s="34">
        <v>0</v>
      </c>
      <c r="V123" s="31">
        <f>+U123+T123</f>
        <v>1135</v>
      </c>
      <c r="W123" s="289">
        <f>IF(Q123=0,0,((V123/Q123)-1)*100)</f>
        <v>17.98336798336799</v>
      </c>
      <c r="Y123" s="101"/>
      <c r="Z123" s="101"/>
    </row>
    <row r="124" spans="2:26" ht="14.25" thickBot="1" thickTop="1">
      <c r="B124" s="70"/>
      <c r="C124" s="70"/>
      <c r="D124" s="70"/>
      <c r="E124" s="70"/>
      <c r="F124" s="70"/>
      <c r="G124" s="70"/>
      <c r="H124" s="70"/>
      <c r="I124" s="277"/>
      <c r="L124" s="39" t="s">
        <v>21</v>
      </c>
      <c r="M124" s="40">
        <f aca="true" t="shared" si="54" ref="M124:V124">M121+M122+M123</f>
        <v>1978</v>
      </c>
      <c r="N124" s="41">
        <f t="shared" si="54"/>
        <v>837</v>
      </c>
      <c r="O124" s="40">
        <f t="shared" si="54"/>
        <v>2815</v>
      </c>
      <c r="P124" s="40">
        <f t="shared" si="54"/>
        <v>0</v>
      </c>
      <c r="Q124" s="43">
        <f t="shared" si="54"/>
        <v>2815</v>
      </c>
      <c r="R124" s="45">
        <f t="shared" si="54"/>
        <v>2270</v>
      </c>
      <c r="S124" s="49">
        <f t="shared" si="54"/>
        <v>1074</v>
      </c>
      <c r="T124" s="49">
        <f t="shared" si="54"/>
        <v>3344</v>
      </c>
      <c r="U124" s="49">
        <f t="shared" si="54"/>
        <v>0</v>
      </c>
      <c r="V124" s="47">
        <f t="shared" si="54"/>
        <v>3344</v>
      </c>
      <c r="W124" s="295">
        <f t="shared" si="52"/>
        <v>18.792184724689175</v>
      </c>
      <c r="Y124" s="101"/>
      <c r="Z124" s="101"/>
    </row>
    <row r="125" spans="2:23" ht="13.5" thickTop="1">
      <c r="B125" s="70"/>
      <c r="C125" s="70"/>
      <c r="D125" s="70"/>
      <c r="E125" s="70"/>
      <c r="F125" s="70"/>
      <c r="G125" s="70"/>
      <c r="H125" s="70"/>
      <c r="I125" s="277"/>
      <c r="L125" s="4" t="s">
        <v>22</v>
      </c>
      <c r="M125" s="159">
        <v>632</v>
      </c>
      <c r="N125" s="36">
        <v>209</v>
      </c>
      <c r="O125" s="33">
        <f>M125+N125</f>
        <v>841</v>
      </c>
      <c r="P125" s="130">
        <v>5</v>
      </c>
      <c r="Q125" s="67">
        <f>O125+P125</f>
        <v>846</v>
      </c>
      <c r="R125" s="159">
        <v>740</v>
      </c>
      <c r="S125" s="36">
        <v>317</v>
      </c>
      <c r="T125" s="33">
        <f>+R125+S125</f>
        <v>1057</v>
      </c>
      <c r="U125" s="130">
        <v>0</v>
      </c>
      <c r="V125" s="193">
        <f>+T125+U125</f>
        <v>1057</v>
      </c>
      <c r="W125" s="308">
        <f t="shared" si="52"/>
        <v>24.940898345153673</v>
      </c>
    </row>
    <row r="126" spans="2:23" ht="12.75">
      <c r="B126" s="70"/>
      <c r="C126" s="70"/>
      <c r="D126" s="70"/>
      <c r="E126" s="70"/>
      <c r="F126" s="70"/>
      <c r="G126" s="70"/>
      <c r="H126" s="70"/>
      <c r="I126" s="277"/>
      <c r="L126" s="4" t="s">
        <v>23</v>
      </c>
      <c r="M126" s="140">
        <v>698</v>
      </c>
      <c r="N126" s="36">
        <v>242</v>
      </c>
      <c r="O126" s="33">
        <f>M126+N126</f>
        <v>940</v>
      </c>
      <c r="P126" s="130">
        <v>0</v>
      </c>
      <c r="Q126" s="33">
        <f>O126+P126</f>
        <v>940</v>
      </c>
      <c r="R126" s="140">
        <v>705</v>
      </c>
      <c r="S126" s="36">
        <v>326</v>
      </c>
      <c r="T126" s="33">
        <f>+R126+S126</f>
        <v>1031</v>
      </c>
      <c r="U126" s="130">
        <v>0</v>
      </c>
      <c r="V126" s="141">
        <f>+T126+U126</f>
        <v>1031</v>
      </c>
      <c r="W126" s="308">
        <f>IF(Q126=0,0,((V126/Q126)-1)*100)</f>
        <v>9.680851063829788</v>
      </c>
    </row>
    <row r="127" spans="2:23" ht="13.5" thickBot="1">
      <c r="B127" s="70"/>
      <c r="C127" s="70"/>
      <c r="D127" s="70"/>
      <c r="E127" s="70"/>
      <c r="F127" s="70"/>
      <c r="G127" s="70"/>
      <c r="H127" s="70"/>
      <c r="I127" s="277"/>
      <c r="L127" s="4" t="s">
        <v>24</v>
      </c>
      <c r="M127" s="196">
        <v>654</v>
      </c>
      <c r="N127" s="36">
        <v>260</v>
      </c>
      <c r="O127" s="33">
        <f>M127+N127</f>
        <v>914</v>
      </c>
      <c r="P127" s="195">
        <v>0</v>
      </c>
      <c r="Q127" s="31">
        <f>O127+P127</f>
        <v>914</v>
      </c>
      <c r="R127" s="196">
        <v>777</v>
      </c>
      <c r="S127" s="36">
        <v>374</v>
      </c>
      <c r="T127" s="33">
        <f>+R127+S127</f>
        <v>1151</v>
      </c>
      <c r="U127" s="195">
        <v>0</v>
      </c>
      <c r="V127" s="141">
        <f>+T127+U127</f>
        <v>1151</v>
      </c>
      <c r="W127" s="308">
        <f>IF(Q127=0,0,((V127/Q127)-1)*100)</f>
        <v>25.929978118161934</v>
      </c>
    </row>
    <row r="128" spans="2:23" ht="14.25" thickBot="1" thickTop="1">
      <c r="B128" s="70"/>
      <c r="C128" s="70"/>
      <c r="D128" s="70"/>
      <c r="E128" s="70"/>
      <c r="F128" s="70"/>
      <c r="G128" s="70"/>
      <c r="H128" s="70"/>
      <c r="I128" s="277"/>
      <c r="L128" s="44" t="s">
        <v>25</v>
      </c>
      <c r="M128" s="152">
        <f aca="true" t="shared" si="55" ref="M128:V128">+M125+M126+M127</f>
        <v>1984</v>
      </c>
      <c r="N128" s="49">
        <f t="shared" si="55"/>
        <v>711</v>
      </c>
      <c r="O128" s="49">
        <f t="shared" si="55"/>
        <v>2695</v>
      </c>
      <c r="P128" s="49">
        <f t="shared" si="55"/>
        <v>5</v>
      </c>
      <c r="Q128" s="47">
        <f t="shared" si="55"/>
        <v>2700</v>
      </c>
      <c r="R128" s="100">
        <f t="shared" si="55"/>
        <v>2222</v>
      </c>
      <c r="S128" s="49">
        <f t="shared" si="55"/>
        <v>1017</v>
      </c>
      <c r="T128" s="47">
        <f t="shared" si="55"/>
        <v>3239</v>
      </c>
      <c r="U128" s="47">
        <f t="shared" si="55"/>
        <v>0</v>
      </c>
      <c r="V128" s="47">
        <f t="shared" si="55"/>
        <v>3239</v>
      </c>
      <c r="W128" s="295">
        <f>IF(Q128=0,0,((V128/Q128)-1)*100)</f>
        <v>19.962962962962962</v>
      </c>
    </row>
    <row r="129" spans="2:23" ht="14.25" thickBot="1" thickTop="1">
      <c r="B129" s="70"/>
      <c r="C129" s="70"/>
      <c r="D129" s="70"/>
      <c r="E129" s="70"/>
      <c r="F129" s="70"/>
      <c r="G129" s="70"/>
      <c r="H129" s="70"/>
      <c r="I129" s="277"/>
      <c r="L129" s="4" t="s">
        <v>26</v>
      </c>
      <c r="M129" s="140">
        <v>634</v>
      </c>
      <c r="N129" s="36">
        <v>276</v>
      </c>
      <c r="O129" s="33">
        <f>M129+N129</f>
        <v>910</v>
      </c>
      <c r="P129" s="59">
        <v>0</v>
      </c>
      <c r="Q129" s="193">
        <f>O129+P129</f>
        <v>910</v>
      </c>
      <c r="R129" s="140">
        <v>724</v>
      </c>
      <c r="S129" s="36">
        <v>378</v>
      </c>
      <c r="T129" s="51">
        <f>+R129+S129</f>
        <v>1102</v>
      </c>
      <c r="U129" s="59">
        <v>0</v>
      </c>
      <c r="V129" s="31">
        <f>+T129+U129</f>
        <v>1102</v>
      </c>
      <c r="W129" s="289">
        <f t="shared" si="52"/>
        <v>21.09890109890109</v>
      </c>
    </row>
    <row r="130" spans="1:26" ht="14.25" thickBot="1" thickTop="1">
      <c r="A130" s="244"/>
      <c r="B130" s="262"/>
      <c r="C130" s="264"/>
      <c r="D130" s="264"/>
      <c r="E130" s="264"/>
      <c r="F130" s="263"/>
      <c r="G130" s="263"/>
      <c r="H130" s="263"/>
      <c r="I130" s="310"/>
      <c r="J130" s="244"/>
      <c r="L130" s="39" t="s">
        <v>69</v>
      </c>
      <c r="M130" s="40">
        <f aca="true" t="shared" si="56" ref="M130:V130">+M124+M128+M129</f>
        <v>4596</v>
      </c>
      <c r="N130" s="148">
        <f t="shared" si="56"/>
        <v>1824</v>
      </c>
      <c r="O130" s="149">
        <f t="shared" si="56"/>
        <v>6420</v>
      </c>
      <c r="P130" s="149">
        <f t="shared" si="56"/>
        <v>5</v>
      </c>
      <c r="Q130" s="149">
        <f t="shared" si="56"/>
        <v>6425</v>
      </c>
      <c r="R130" s="40">
        <f t="shared" si="56"/>
        <v>5216</v>
      </c>
      <c r="S130" s="148">
        <f t="shared" si="56"/>
        <v>2469</v>
      </c>
      <c r="T130" s="149">
        <f t="shared" si="56"/>
        <v>7685</v>
      </c>
      <c r="U130" s="149">
        <f t="shared" si="56"/>
        <v>0</v>
      </c>
      <c r="V130" s="149">
        <f t="shared" si="56"/>
        <v>7685</v>
      </c>
      <c r="W130" s="290">
        <f>IF(Q130=0,0,((V130/Q130)-1)*100)</f>
        <v>19.61089494163424</v>
      </c>
      <c r="Y130" s="101"/>
      <c r="Z130" s="101"/>
    </row>
    <row r="131" spans="1:26" ht="14.25" thickBot="1" thickTop="1">
      <c r="A131" s="70"/>
      <c r="B131" s="262"/>
      <c r="C131" s="264"/>
      <c r="D131" s="264"/>
      <c r="E131" s="264"/>
      <c r="F131" s="263"/>
      <c r="G131" s="263"/>
      <c r="H131" s="263"/>
      <c r="I131" s="310"/>
      <c r="J131" s="70"/>
      <c r="L131" s="39" t="s">
        <v>70</v>
      </c>
      <c r="M131" s="40">
        <f aca="true" t="shared" si="57" ref="M131:V131">+M120+M124+M128+M129</f>
        <v>6460</v>
      </c>
      <c r="N131" s="148">
        <f t="shared" si="57"/>
        <v>2489</v>
      </c>
      <c r="O131" s="149">
        <f t="shared" si="57"/>
        <v>8949</v>
      </c>
      <c r="P131" s="149">
        <f t="shared" si="57"/>
        <v>5</v>
      </c>
      <c r="Q131" s="149">
        <f t="shared" si="57"/>
        <v>8954</v>
      </c>
      <c r="R131" s="40">
        <f t="shared" si="57"/>
        <v>7248</v>
      </c>
      <c r="S131" s="148">
        <f t="shared" si="57"/>
        <v>3584</v>
      </c>
      <c r="T131" s="149">
        <f t="shared" si="57"/>
        <v>10832</v>
      </c>
      <c r="U131" s="149">
        <f t="shared" si="57"/>
        <v>0</v>
      </c>
      <c r="V131" s="149">
        <f t="shared" si="57"/>
        <v>10832</v>
      </c>
      <c r="W131" s="290">
        <f>IF(Q131=0,0,((V131/Q131)-1)*100)</f>
        <v>20.97386642841188</v>
      </c>
      <c r="Y131" s="101"/>
      <c r="Z131" s="101"/>
    </row>
    <row r="132" spans="2:23" ht="13.5" thickTop="1">
      <c r="B132" s="70"/>
      <c r="C132" s="70"/>
      <c r="D132" s="70"/>
      <c r="E132" s="70"/>
      <c r="F132" s="70"/>
      <c r="G132" s="70"/>
      <c r="H132" s="70"/>
      <c r="I132" s="277"/>
      <c r="L132" s="4" t="s">
        <v>28</v>
      </c>
      <c r="M132" s="140">
        <v>673</v>
      </c>
      <c r="N132" s="36">
        <v>311</v>
      </c>
      <c r="O132" s="33">
        <f>M132+N132</f>
        <v>984</v>
      </c>
      <c r="P132" s="34">
        <v>0</v>
      </c>
      <c r="Q132" s="141">
        <f>O132+P132</f>
        <v>984</v>
      </c>
      <c r="R132" s="140"/>
      <c r="S132" s="36"/>
      <c r="T132" s="51"/>
      <c r="U132" s="34"/>
      <c r="V132" s="31"/>
      <c r="W132" s="289"/>
    </row>
    <row r="133" spans="2:23" ht="13.5" thickBot="1">
      <c r="B133" s="70"/>
      <c r="C133" s="70"/>
      <c r="D133" s="70"/>
      <c r="E133" s="70"/>
      <c r="F133" s="70"/>
      <c r="G133" s="70"/>
      <c r="H133" s="70"/>
      <c r="I133" s="277"/>
      <c r="L133" s="4" t="s">
        <v>29</v>
      </c>
      <c r="M133" s="146">
        <v>669</v>
      </c>
      <c r="N133" s="170">
        <v>257</v>
      </c>
      <c r="O133" s="51">
        <f>M133+N133</f>
        <v>926</v>
      </c>
      <c r="P133" s="34">
        <v>5</v>
      </c>
      <c r="Q133" s="88">
        <f>O133+P133</f>
        <v>931</v>
      </c>
      <c r="R133" s="146"/>
      <c r="S133" s="170"/>
      <c r="T133" s="51"/>
      <c r="U133" s="34"/>
      <c r="V133" s="31"/>
      <c r="W133" s="289"/>
    </row>
    <row r="134" spans="2:23" ht="14.25" thickBot="1" thickTop="1">
      <c r="B134" s="70"/>
      <c r="C134" s="70"/>
      <c r="D134" s="70"/>
      <c r="E134" s="70"/>
      <c r="F134" s="70"/>
      <c r="G134" s="70"/>
      <c r="H134" s="70"/>
      <c r="I134" s="277"/>
      <c r="L134" s="44" t="s">
        <v>30</v>
      </c>
      <c r="M134" s="45">
        <f>+M129+M132+M133</f>
        <v>1976</v>
      </c>
      <c r="N134" s="45">
        <f>+N129+N132+N133</f>
        <v>844</v>
      </c>
      <c r="O134" s="47">
        <f>+O129+O132+O133</f>
        <v>2820</v>
      </c>
      <c r="P134" s="47">
        <f>+P129+P132+P133</f>
        <v>5</v>
      </c>
      <c r="Q134" s="47">
        <f>+Q129+Q132+Q133</f>
        <v>2825</v>
      </c>
      <c r="R134" s="100"/>
      <c r="S134" s="49"/>
      <c r="T134" s="47"/>
      <c r="U134" s="47"/>
      <c r="V134" s="47"/>
      <c r="W134" s="290"/>
    </row>
    <row r="135" spans="2:23" ht="14.25" thickBot="1" thickTop="1">
      <c r="B135" s="70"/>
      <c r="C135" s="70"/>
      <c r="D135" s="70"/>
      <c r="E135" s="70"/>
      <c r="F135" s="70"/>
      <c r="G135" s="70"/>
      <c r="H135" s="70"/>
      <c r="I135" s="277"/>
      <c r="L135" s="39" t="s">
        <v>9</v>
      </c>
      <c r="M135" s="40">
        <f>M120+M124+M128+M134</f>
        <v>7802</v>
      </c>
      <c r="N135" s="41">
        <f>N120+N124+N128+N134</f>
        <v>3057</v>
      </c>
      <c r="O135" s="40">
        <f>O120+O124+O128+O134</f>
        <v>10859</v>
      </c>
      <c r="P135" s="40">
        <f>P120+P124+P128+P134</f>
        <v>10</v>
      </c>
      <c r="Q135" s="40">
        <f>Q120+Q124+Q128+Q134</f>
        <v>10869</v>
      </c>
      <c r="R135" s="149"/>
      <c r="S135" s="41"/>
      <c r="T135" s="40"/>
      <c r="U135" s="40"/>
      <c r="V135" s="40"/>
      <c r="W135" s="290"/>
    </row>
    <row r="136" spans="2:23" ht="13.5" thickTop="1">
      <c r="B136" s="70"/>
      <c r="C136" s="70"/>
      <c r="D136" s="70"/>
      <c r="E136" s="70"/>
      <c r="F136" s="70"/>
      <c r="G136" s="70"/>
      <c r="H136" s="70"/>
      <c r="I136" s="277"/>
      <c r="L136" s="63" t="s">
        <v>65</v>
      </c>
      <c r="W136" s="273"/>
    </row>
    <row r="137" spans="2:23" ht="12.75">
      <c r="B137" s="70"/>
      <c r="C137" s="70"/>
      <c r="D137" s="70"/>
      <c r="E137" s="70"/>
      <c r="F137" s="70"/>
      <c r="G137" s="70"/>
      <c r="H137" s="70"/>
      <c r="I137" s="277"/>
      <c r="L137" s="348" t="s">
        <v>49</v>
      </c>
      <c r="M137" s="348"/>
      <c r="N137" s="348"/>
      <c r="O137" s="348"/>
      <c r="P137" s="348"/>
      <c r="Q137" s="348"/>
      <c r="R137" s="348"/>
      <c r="S137" s="348"/>
      <c r="T137" s="348"/>
      <c r="U137" s="348"/>
      <c r="V137" s="348"/>
      <c r="W137" s="348"/>
    </row>
    <row r="138" spans="2:23" ht="15.75">
      <c r="B138" s="70"/>
      <c r="C138" s="70"/>
      <c r="D138" s="70"/>
      <c r="E138" s="70"/>
      <c r="F138" s="70"/>
      <c r="G138" s="70"/>
      <c r="H138" s="70"/>
      <c r="I138" s="277"/>
      <c r="L138" s="349" t="s">
        <v>61</v>
      </c>
      <c r="M138" s="349"/>
      <c r="N138" s="349"/>
      <c r="O138" s="349"/>
      <c r="P138" s="349"/>
      <c r="Q138" s="349"/>
      <c r="R138" s="349"/>
      <c r="S138" s="349"/>
      <c r="T138" s="349"/>
      <c r="U138" s="349"/>
      <c r="V138" s="349"/>
      <c r="W138" s="349"/>
    </row>
    <row r="139" spans="2:23" ht="17.25" customHeight="1" thickBot="1">
      <c r="B139" s="70"/>
      <c r="C139" s="70"/>
      <c r="D139" s="70"/>
      <c r="E139" s="70"/>
      <c r="F139" s="70"/>
      <c r="G139" s="70"/>
      <c r="H139" s="70"/>
      <c r="I139" s="277"/>
      <c r="W139" s="272" t="s">
        <v>43</v>
      </c>
    </row>
    <row r="140" spans="2:23" ht="20.25" customHeight="1" thickBot="1" thickTop="1">
      <c r="B140" s="70"/>
      <c r="C140" s="70"/>
      <c r="D140" s="70"/>
      <c r="E140" s="70"/>
      <c r="F140" s="70"/>
      <c r="G140" s="70"/>
      <c r="H140" s="70"/>
      <c r="I140" s="277"/>
      <c r="L140" s="3"/>
      <c r="M140" s="350" t="s">
        <v>67</v>
      </c>
      <c r="N140" s="351"/>
      <c r="O140" s="351"/>
      <c r="P140" s="351"/>
      <c r="Q140" s="352"/>
      <c r="R140" s="353" t="s">
        <v>68</v>
      </c>
      <c r="S140" s="354"/>
      <c r="T140" s="354"/>
      <c r="U140" s="354"/>
      <c r="V140" s="355"/>
      <c r="W140" s="269" t="s">
        <v>4</v>
      </c>
    </row>
    <row r="141" spans="2:23" ht="13.5" thickTop="1">
      <c r="B141" s="70"/>
      <c r="C141" s="70"/>
      <c r="D141" s="70"/>
      <c r="E141" s="70"/>
      <c r="F141" s="70"/>
      <c r="G141" s="70"/>
      <c r="H141" s="70"/>
      <c r="I141" s="277"/>
      <c r="L141" s="4" t="s">
        <v>5</v>
      </c>
      <c r="M141" s="5"/>
      <c r="N141" s="8"/>
      <c r="O141" s="9"/>
      <c r="P141" s="10"/>
      <c r="Q141" s="11"/>
      <c r="R141" s="5"/>
      <c r="S141" s="8"/>
      <c r="T141" s="9"/>
      <c r="U141" s="10"/>
      <c r="V141" s="11"/>
      <c r="W141" s="270" t="s">
        <v>6</v>
      </c>
    </row>
    <row r="142" spans="2:23" ht="13.5" thickBot="1">
      <c r="B142" s="70"/>
      <c r="C142" s="70"/>
      <c r="D142" s="70"/>
      <c r="E142" s="70"/>
      <c r="F142" s="70"/>
      <c r="G142" s="70"/>
      <c r="H142" s="70"/>
      <c r="I142" s="277"/>
      <c r="L142" s="12"/>
      <c r="M142" s="15" t="s">
        <v>44</v>
      </c>
      <c r="N142" s="16" t="s">
        <v>45</v>
      </c>
      <c r="O142" s="17" t="s">
        <v>46</v>
      </c>
      <c r="P142" s="18" t="s">
        <v>13</v>
      </c>
      <c r="Q142" s="19" t="s">
        <v>9</v>
      </c>
      <c r="R142" s="15" t="s">
        <v>44</v>
      </c>
      <c r="S142" s="16" t="s">
        <v>45</v>
      </c>
      <c r="T142" s="17" t="s">
        <v>46</v>
      </c>
      <c r="U142" s="18" t="s">
        <v>13</v>
      </c>
      <c r="V142" s="19" t="s">
        <v>9</v>
      </c>
      <c r="W142" s="271"/>
    </row>
    <row r="143" spans="2:23" ht="4.5" customHeight="1" thickTop="1">
      <c r="B143" s="70"/>
      <c r="C143" s="70"/>
      <c r="D143" s="70"/>
      <c r="E143" s="70"/>
      <c r="F143" s="70"/>
      <c r="G143" s="70"/>
      <c r="H143" s="70"/>
      <c r="I143" s="277"/>
      <c r="L143" s="4"/>
      <c r="M143" s="23"/>
      <c r="N143" s="24"/>
      <c r="O143" s="25"/>
      <c r="P143" s="26"/>
      <c r="Q143" s="27"/>
      <c r="R143" s="23"/>
      <c r="S143" s="24"/>
      <c r="T143" s="25"/>
      <c r="U143" s="26"/>
      <c r="V143" s="28"/>
      <c r="W143" s="230"/>
    </row>
    <row r="144" spans="2:23" ht="12.75">
      <c r="B144" s="70"/>
      <c r="C144" s="70"/>
      <c r="D144" s="70"/>
      <c r="E144" s="70"/>
      <c r="F144" s="70"/>
      <c r="G144" s="70"/>
      <c r="H144" s="70"/>
      <c r="I144" s="277"/>
      <c r="L144" s="4" t="s">
        <v>14</v>
      </c>
      <c r="M144" s="29">
        <f aca="true" t="shared" si="58" ref="M144:N146">+M90+M117</f>
        <v>686</v>
      </c>
      <c r="N144" s="36">
        <f t="shared" si="58"/>
        <v>223</v>
      </c>
      <c r="O144" s="33">
        <f>M144+N144</f>
        <v>909</v>
      </c>
      <c r="P144" s="34">
        <f>+P90+P117</f>
        <v>0</v>
      </c>
      <c r="Q144" s="35">
        <f>O144+P144</f>
        <v>909</v>
      </c>
      <c r="R144" s="29">
        <f aca="true" t="shared" si="59" ref="R144:S146">+R90+R117</f>
        <v>672</v>
      </c>
      <c r="S144" s="36">
        <f t="shared" si="59"/>
        <v>340</v>
      </c>
      <c r="T144" s="33">
        <f>R144+S144</f>
        <v>1012</v>
      </c>
      <c r="U144" s="34">
        <f>+U90+U117</f>
        <v>0</v>
      </c>
      <c r="V144" s="31">
        <f>T144+U144</f>
        <v>1012</v>
      </c>
      <c r="W144" s="289">
        <f aca="true" t="shared" si="60" ref="W144:W156">IF(Q144=0,0,((V144/Q144)-1)*100)</f>
        <v>11.331133113311331</v>
      </c>
    </row>
    <row r="145" spans="2:23" ht="12.75">
      <c r="B145" s="70"/>
      <c r="C145" s="70"/>
      <c r="D145" s="70"/>
      <c r="E145" s="70"/>
      <c r="F145" s="70"/>
      <c r="G145" s="70"/>
      <c r="H145" s="70"/>
      <c r="I145" s="277"/>
      <c r="L145" s="4" t="s">
        <v>15</v>
      </c>
      <c r="M145" s="29">
        <f t="shared" si="58"/>
        <v>580</v>
      </c>
      <c r="N145" s="36">
        <f t="shared" si="58"/>
        <v>172</v>
      </c>
      <c r="O145" s="33">
        <f>M145+N145</f>
        <v>752</v>
      </c>
      <c r="P145" s="34">
        <f>+P91+P118</f>
        <v>0</v>
      </c>
      <c r="Q145" s="35">
        <f>O145+P145</f>
        <v>752</v>
      </c>
      <c r="R145" s="29">
        <f t="shared" si="59"/>
        <v>614</v>
      </c>
      <c r="S145" s="36">
        <f t="shared" si="59"/>
        <v>340</v>
      </c>
      <c r="T145" s="33">
        <f>R145+S145</f>
        <v>954</v>
      </c>
      <c r="U145" s="34">
        <f>+U91+U118</f>
        <v>0</v>
      </c>
      <c r="V145" s="31">
        <f>T145+U145</f>
        <v>954</v>
      </c>
      <c r="W145" s="289">
        <f t="shared" si="60"/>
        <v>26.86170212765957</v>
      </c>
    </row>
    <row r="146" spans="2:23" ht="13.5" thickBot="1">
      <c r="B146" s="70"/>
      <c r="C146" s="70"/>
      <c r="D146" s="70"/>
      <c r="E146" s="70"/>
      <c r="F146" s="70"/>
      <c r="G146" s="70"/>
      <c r="H146" s="70"/>
      <c r="I146" s="277"/>
      <c r="L146" s="4" t="s">
        <v>16</v>
      </c>
      <c r="M146" s="29">
        <f t="shared" si="58"/>
        <v>598</v>
      </c>
      <c r="N146" s="36">
        <f t="shared" si="58"/>
        <v>278</v>
      </c>
      <c r="O146" s="33">
        <f>+O92+O119</f>
        <v>876</v>
      </c>
      <c r="P146" s="34">
        <f>+P92+P119</f>
        <v>0</v>
      </c>
      <c r="Q146" s="35">
        <f>+Q92+Q119</f>
        <v>876</v>
      </c>
      <c r="R146" s="29">
        <f t="shared" si="59"/>
        <v>746</v>
      </c>
      <c r="S146" s="36">
        <f t="shared" si="59"/>
        <v>435</v>
      </c>
      <c r="T146" s="33">
        <f>R146+S146</f>
        <v>1181</v>
      </c>
      <c r="U146" s="34">
        <f>+U92+U119</f>
        <v>0</v>
      </c>
      <c r="V146" s="31">
        <f>T146+U146</f>
        <v>1181</v>
      </c>
      <c r="W146" s="289">
        <f t="shared" si="60"/>
        <v>34.817351598173516</v>
      </c>
    </row>
    <row r="147" spans="2:23" ht="14.25" thickBot="1" thickTop="1">
      <c r="B147" s="70"/>
      <c r="C147" s="70"/>
      <c r="D147" s="70"/>
      <c r="E147" s="70"/>
      <c r="F147" s="70"/>
      <c r="G147" s="70"/>
      <c r="H147" s="70"/>
      <c r="I147" s="277"/>
      <c r="L147" s="39" t="s">
        <v>59</v>
      </c>
      <c r="M147" s="40">
        <f>M145+M144+M146</f>
        <v>1864</v>
      </c>
      <c r="N147" s="41">
        <f>N145+N144+N146</f>
        <v>673</v>
      </c>
      <c r="O147" s="40">
        <f>O145+O144+O146</f>
        <v>2537</v>
      </c>
      <c r="P147" s="40">
        <f>P145+P144+P146</f>
        <v>0</v>
      </c>
      <c r="Q147" s="40">
        <f>Q145+Q144+Q146</f>
        <v>2537</v>
      </c>
      <c r="R147" s="40">
        <f>R146+R144+R145</f>
        <v>2032</v>
      </c>
      <c r="S147" s="41">
        <f>S146+S144+S145</f>
        <v>1115</v>
      </c>
      <c r="T147" s="40">
        <f>T146+T144+T145</f>
        <v>3147</v>
      </c>
      <c r="U147" s="40">
        <f>U146+U144+U145</f>
        <v>0</v>
      </c>
      <c r="V147" s="42">
        <f>V146+V144+V145</f>
        <v>3147</v>
      </c>
      <c r="W147" s="290">
        <f t="shared" si="60"/>
        <v>24.044146629877815</v>
      </c>
    </row>
    <row r="148" spans="2:23" ht="13.5" thickTop="1">
      <c r="B148" s="70"/>
      <c r="C148" s="70"/>
      <c r="D148" s="70"/>
      <c r="E148" s="70"/>
      <c r="F148" s="70"/>
      <c r="G148" s="70"/>
      <c r="H148" s="70"/>
      <c r="I148" s="277"/>
      <c r="L148" s="4" t="s">
        <v>18</v>
      </c>
      <c r="M148" s="29">
        <f aca="true" t="shared" si="61" ref="M148:N150">+M94+M121</f>
        <v>667</v>
      </c>
      <c r="N148" s="36">
        <f t="shared" si="61"/>
        <v>291</v>
      </c>
      <c r="O148" s="33">
        <f>M148+N148</f>
        <v>958</v>
      </c>
      <c r="P148" s="34">
        <f>+P94+P121</f>
        <v>0</v>
      </c>
      <c r="Q148" s="35">
        <f>O148+P148</f>
        <v>958</v>
      </c>
      <c r="R148" s="29">
        <f>+R94+R121</f>
        <v>727</v>
      </c>
      <c r="S148" s="36">
        <f>+S94+S121</f>
        <v>342</v>
      </c>
      <c r="T148" s="33">
        <f>+T94+T121</f>
        <v>1069</v>
      </c>
      <c r="U148" s="34">
        <f>+U94+U121</f>
        <v>0</v>
      </c>
      <c r="V148" s="31">
        <f>T148+U148</f>
        <v>1069</v>
      </c>
      <c r="W148" s="298">
        <f t="shared" si="60"/>
        <v>11.5866388308977</v>
      </c>
    </row>
    <row r="149" spans="2:23" ht="12.75">
      <c r="B149" s="70"/>
      <c r="C149" s="70"/>
      <c r="D149" s="70"/>
      <c r="E149" s="70"/>
      <c r="F149" s="70"/>
      <c r="G149" s="70"/>
      <c r="H149" s="70"/>
      <c r="I149" s="277"/>
      <c r="L149" s="4" t="s">
        <v>19</v>
      </c>
      <c r="M149" s="29">
        <f t="shared" si="61"/>
        <v>620</v>
      </c>
      <c r="N149" s="36">
        <f t="shared" si="61"/>
        <v>275</v>
      </c>
      <c r="O149" s="33">
        <f>M149+N149</f>
        <v>895</v>
      </c>
      <c r="P149" s="34">
        <f>+P95+P122</f>
        <v>0</v>
      </c>
      <c r="Q149" s="35">
        <f>O149+P149</f>
        <v>895</v>
      </c>
      <c r="R149" s="29">
        <f>+R95+R122</f>
        <v>757</v>
      </c>
      <c r="S149" s="36">
        <f>+S95+S122</f>
        <v>383</v>
      </c>
      <c r="T149" s="33">
        <f>R149+S149</f>
        <v>1140</v>
      </c>
      <c r="U149" s="34">
        <f>+U95+U122</f>
        <v>0</v>
      </c>
      <c r="V149" s="31">
        <f>T149+U149</f>
        <v>1140</v>
      </c>
      <c r="W149" s="298">
        <f t="shared" si="60"/>
        <v>27.37430167597765</v>
      </c>
    </row>
    <row r="150" spans="2:23" ht="13.5" thickBot="1">
      <c r="B150" s="70"/>
      <c r="C150" s="70"/>
      <c r="D150" s="70"/>
      <c r="E150" s="70"/>
      <c r="F150" s="70"/>
      <c r="G150" s="70"/>
      <c r="H150" s="70"/>
      <c r="I150" s="277"/>
      <c r="L150" s="12" t="s">
        <v>20</v>
      </c>
      <c r="M150" s="68">
        <f t="shared" si="61"/>
        <v>691</v>
      </c>
      <c r="N150" s="36">
        <f t="shared" si="61"/>
        <v>271</v>
      </c>
      <c r="O150" s="33">
        <f>+O96+O123</f>
        <v>962</v>
      </c>
      <c r="P150" s="34">
        <f>+P96+P123</f>
        <v>0</v>
      </c>
      <c r="Q150" s="35">
        <f>+Q96+Q123</f>
        <v>962</v>
      </c>
      <c r="R150" s="29">
        <f>+R96+R123</f>
        <v>786</v>
      </c>
      <c r="S150" s="36">
        <f>+S96+S123</f>
        <v>349</v>
      </c>
      <c r="T150" s="33">
        <f>+T96+T123</f>
        <v>1135</v>
      </c>
      <c r="U150" s="34">
        <f>+U96+U123</f>
        <v>0</v>
      </c>
      <c r="V150" s="31">
        <f>T150+U150</f>
        <v>1135</v>
      </c>
      <c r="W150" s="289">
        <f>IF(Q150=0,0,((V150/Q150)-1)*100)</f>
        <v>17.98336798336799</v>
      </c>
    </row>
    <row r="151" spans="2:26" ht="14.25" thickBot="1" thickTop="1">
      <c r="B151" s="70"/>
      <c r="C151" s="70"/>
      <c r="D151" s="70"/>
      <c r="E151" s="70"/>
      <c r="F151" s="70"/>
      <c r="G151" s="70"/>
      <c r="H151" s="70"/>
      <c r="I151" s="277"/>
      <c r="L151" s="39" t="s">
        <v>21</v>
      </c>
      <c r="M151" s="45">
        <f aca="true" t="shared" si="62" ref="M151:V151">M148+M149+M150</f>
        <v>1978</v>
      </c>
      <c r="N151" s="49">
        <f t="shared" si="62"/>
        <v>837</v>
      </c>
      <c r="O151" s="49">
        <f t="shared" si="62"/>
        <v>2815</v>
      </c>
      <c r="P151" s="49">
        <f t="shared" si="62"/>
        <v>0</v>
      </c>
      <c r="Q151" s="49">
        <f t="shared" si="62"/>
        <v>2815</v>
      </c>
      <c r="R151" s="45">
        <f t="shared" si="62"/>
        <v>2270</v>
      </c>
      <c r="S151" s="49">
        <f t="shared" si="62"/>
        <v>1074</v>
      </c>
      <c r="T151" s="49">
        <f t="shared" si="62"/>
        <v>3344</v>
      </c>
      <c r="U151" s="49">
        <f t="shared" si="62"/>
        <v>0</v>
      </c>
      <c r="V151" s="49">
        <f t="shared" si="62"/>
        <v>3344</v>
      </c>
      <c r="W151" s="295">
        <f t="shared" si="60"/>
        <v>18.792184724689175</v>
      </c>
      <c r="Y151" s="101"/>
      <c r="Z151" s="101"/>
    </row>
    <row r="152" spans="2:23" ht="13.5" thickTop="1">
      <c r="B152" s="70"/>
      <c r="C152" s="70"/>
      <c r="D152" s="70"/>
      <c r="E152" s="70"/>
      <c r="F152" s="70"/>
      <c r="G152" s="70"/>
      <c r="H152" s="70"/>
      <c r="I152" s="277"/>
      <c r="L152" s="4" t="s">
        <v>22</v>
      </c>
      <c r="M152" s="140">
        <f aca="true" t="shared" si="63" ref="M152:S152">+M98+M125</f>
        <v>632</v>
      </c>
      <c r="N152" s="36">
        <f t="shared" si="63"/>
        <v>209</v>
      </c>
      <c r="O152" s="33">
        <f t="shared" si="63"/>
        <v>841</v>
      </c>
      <c r="P152" s="34">
        <f t="shared" si="63"/>
        <v>5</v>
      </c>
      <c r="Q152" s="35">
        <f t="shared" si="63"/>
        <v>846</v>
      </c>
      <c r="R152" s="159">
        <f t="shared" si="63"/>
        <v>740</v>
      </c>
      <c r="S152" s="36">
        <f t="shared" si="63"/>
        <v>317</v>
      </c>
      <c r="T152" s="33">
        <f>+R152+S152</f>
        <v>1057</v>
      </c>
      <c r="U152" s="34">
        <f>+U98+U125</f>
        <v>0</v>
      </c>
      <c r="V152" s="31">
        <f>+T152+U152</f>
        <v>1057</v>
      </c>
      <c r="W152" s="289">
        <f t="shared" si="60"/>
        <v>24.940898345153673</v>
      </c>
    </row>
    <row r="153" spans="2:23" ht="12.75">
      <c r="B153" s="70"/>
      <c r="C153" s="70"/>
      <c r="D153" s="70"/>
      <c r="E153" s="70"/>
      <c r="F153" s="70"/>
      <c r="G153" s="70"/>
      <c r="H153" s="70"/>
      <c r="I153" s="277"/>
      <c r="L153" s="4" t="s">
        <v>23</v>
      </c>
      <c r="M153" s="140">
        <f>+M99+M126</f>
        <v>698</v>
      </c>
      <c r="N153" s="36">
        <f>+N99+N126</f>
        <v>242</v>
      </c>
      <c r="O153" s="33">
        <f>M153+N153</f>
        <v>940</v>
      </c>
      <c r="P153" s="34">
        <f>+P99+P126</f>
        <v>0</v>
      </c>
      <c r="Q153" s="35">
        <f>O153+P153</f>
        <v>940</v>
      </c>
      <c r="R153" s="140">
        <f>+R99+R126</f>
        <v>705</v>
      </c>
      <c r="S153" s="36">
        <f>+S99+S126</f>
        <v>326</v>
      </c>
      <c r="T153" s="33">
        <f>+R153+S153</f>
        <v>1031</v>
      </c>
      <c r="U153" s="34">
        <f>+U99+U126</f>
        <v>0</v>
      </c>
      <c r="V153" s="31">
        <f>+T153+U153</f>
        <v>1031</v>
      </c>
      <c r="W153" s="289">
        <f>IF(Q153=0,0,((V153/Q153)-1)*100)</f>
        <v>9.680851063829788</v>
      </c>
    </row>
    <row r="154" spans="2:23" ht="13.5" thickBot="1">
      <c r="B154" s="70"/>
      <c r="C154" s="70"/>
      <c r="D154" s="70"/>
      <c r="E154" s="70"/>
      <c r="F154" s="70"/>
      <c r="G154" s="70"/>
      <c r="H154" s="70"/>
      <c r="I154" s="277"/>
      <c r="L154" s="4" t="s">
        <v>24</v>
      </c>
      <c r="M154" s="196">
        <f>+M100+M127</f>
        <v>654</v>
      </c>
      <c r="N154" s="36">
        <f>+N100+N127</f>
        <v>260</v>
      </c>
      <c r="O154" s="33">
        <f>M154+N154</f>
        <v>914</v>
      </c>
      <c r="P154" s="34">
        <f>+P100+P127</f>
        <v>0</v>
      </c>
      <c r="Q154" s="35">
        <f>O154+P154</f>
        <v>914</v>
      </c>
      <c r="R154" s="140">
        <f>+R100+R127</f>
        <v>777</v>
      </c>
      <c r="S154" s="36">
        <f>+S100+S127</f>
        <v>374</v>
      </c>
      <c r="T154" s="33">
        <f>+R154+S154</f>
        <v>1151</v>
      </c>
      <c r="U154" s="34">
        <f>+U100+U127</f>
        <v>0</v>
      </c>
      <c r="V154" s="31">
        <f>+T154+U154</f>
        <v>1151</v>
      </c>
      <c r="W154" s="289">
        <f>IF(Q154=0,0,((V154/Q154)-1)*100)</f>
        <v>25.929978118161934</v>
      </c>
    </row>
    <row r="155" spans="2:23" ht="14.25" thickBot="1" thickTop="1">
      <c r="B155" s="70"/>
      <c r="C155" s="70"/>
      <c r="D155" s="70"/>
      <c r="E155" s="70"/>
      <c r="F155" s="70"/>
      <c r="G155" s="70"/>
      <c r="H155" s="70"/>
      <c r="I155" s="277"/>
      <c r="J155" s="70"/>
      <c r="L155" s="44" t="s">
        <v>25</v>
      </c>
      <c r="M155" s="167">
        <f aca="true" t="shared" si="64" ref="M155:V155">+M152+M153+M154</f>
        <v>1984</v>
      </c>
      <c r="N155" s="45">
        <f t="shared" si="64"/>
        <v>711</v>
      </c>
      <c r="O155" s="47">
        <f t="shared" si="64"/>
        <v>2695</v>
      </c>
      <c r="P155" s="47">
        <f t="shared" si="64"/>
        <v>5</v>
      </c>
      <c r="Q155" s="47">
        <f t="shared" si="64"/>
        <v>2700</v>
      </c>
      <c r="R155" s="100">
        <f t="shared" si="64"/>
        <v>2222</v>
      </c>
      <c r="S155" s="49">
        <f t="shared" si="64"/>
        <v>1017</v>
      </c>
      <c r="T155" s="47">
        <f t="shared" si="64"/>
        <v>3239</v>
      </c>
      <c r="U155" s="47">
        <f t="shared" si="64"/>
        <v>0</v>
      </c>
      <c r="V155" s="47">
        <f t="shared" si="64"/>
        <v>3239</v>
      </c>
      <c r="W155" s="295">
        <f>IF(Q155=0,0,((V155/Q155)-1)*100)</f>
        <v>19.962962962962962</v>
      </c>
    </row>
    <row r="156" spans="2:23" ht="14.25" thickBot="1" thickTop="1">
      <c r="B156" s="70"/>
      <c r="C156" s="70"/>
      <c r="D156" s="70"/>
      <c r="E156" s="70"/>
      <c r="F156" s="70"/>
      <c r="G156" s="70"/>
      <c r="H156" s="70"/>
      <c r="I156" s="277"/>
      <c r="J156" s="70"/>
      <c r="L156" s="4" t="s">
        <v>26</v>
      </c>
      <c r="M156" s="95">
        <f>+M102+M129</f>
        <v>634</v>
      </c>
      <c r="N156" s="36">
        <f>+N102+N129</f>
        <v>276</v>
      </c>
      <c r="O156" s="33">
        <f>M156+N156</f>
        <v>910</v>
      </c>
      <c r="P156" s="34">
        <f>+P102+P129</f>
        <v>0</v>
      </c>
      <c r="Q156" s="35">
        <f>+Q102+Q129</f>
        <v>910</v>
      </c>
      <c r="R156" s="140">
        <f>+R102+R129</f>
        <v>724</v>
      </c>
      <c r="S156" s="36">
        <f>+S102+S129</f>
        <v>378</v>
      </c>
      <c r="T156" s="51">
        <f>+R156+S156</f>
        <v>1102</v>
      </c>
      <c r="U156" s="34">
        <f>+U102+U129</f>
        <v>0</v>
      </c>
      <c r="V156" s="31">
        <f>+T156+U156</f>
        <v>1102</v>
      </c>
      <c r="W156" s="289">
        <f t="shared" si="60"/>
        <v>21.09890109890109</v>
      </c>
    </row>
    <row r="157" spans="1:26" ht="14.25" thickBot="1" thickTop="1">
      <c r="A157" s="244"/>
      <c r="B157" s="262"/>
      <c r="C157" s="264"/>
      <c r="D157" s="264"/>
      <c r="E157" s="264"/>
      <c r="F157" s="263"/>
      <c r="G157" s="263"/>
      <c r="H157" s="263"/>
      <c r="I157" s="310"/>
      <c r="J157" s="244"/>
      <c r="L157" s="39" t="s">
        <v>69</v>
      </c>
      <c r="M157" s="40">
        <f aca="true" t="shared" si="65" ref="M157:V157">+M151+M155+M156</f>
        <v>4596</v>
      </c>
      <c r="N157" s="148">
        <f t="shared" si="65"/>
        <v>1824</v>
      </c>
      <c r="O157" s="149">
        <f t="shared" si="65"/>
        <v>6420</v>
      </c>
      <c r="P157" s="149">
        <f t="shared" si="65"/>
        <v>5</v>
      </c>
      <c r="Q157" s="149">
        <f t="shared" si="65"/>
        <v>6425</v>
      </c>
      <c r="R157" s="40">
        <f t="shared" si="65"/>
        <v>5216</v>
      </c>
      <c r="S157" s="148">
        <f t="shared" si="65"/>
        <v>2469</v>
      </c>
      <c r="T157" s="149">
        <f t="shared" si="65"/>
        <v>7685</v>
      </c>
      <c r="U157" s="149">
        <f t="shared" si="65"/>
        <v>0</v>
      </c>
      <c r="V157" s="149">
        <f t="shared" si="65"/>
        <v>7685</v>
      </c>
      <c r="W157" s="290">
        <f>IF(Q157=0,0,((V157/Q157)-1)*100)</f>
        <v>19.61089494163424</v>
      </c>
      <c r="Y157" s="101"/>
      <c r="Z157" s="101"/>
    </row>
    <row r="158" spans="1:26" ht="14.25" thickBot="1" thickTop="1">
      <c r="A158" s="70"/>
      <c r="B158" s="262"/>
      <c r="C158" s="264"/>
      <c r="D158" s="264"/>
      <c r="E158" s="264"/>
      <c r="F158" s="263"/>
      <c r="G158" s="263"/>
      <c r="H158" s="263"/>
      <c r="I158" s="310"/>
      <c r="J158" s="70"/>
      <c r="L158" s="39" t="s">
        <v>70</v>
      </c>
      <c r="M158" s="40">
        <f aca="true" t="shared" si="66" ref="M158:V158">+M147+M151+M155+M156</f>
        <v>6460</v>
      </c>
      <c r="N158" s="148">
        <f t="shared" si="66"/>
        <v>2497</v>
      </c>
      <c r="O158" s="149">
        <f t="shared" si="66"/>
        <v>8957</v>
      </c>
      <c r="P158" s="149">
        <f t="shared" si="66"/>
        <v>5</v>
      </c>
      <c r="Q158" s="149">
        <f t="shared" si="66"/>
        <v>8962</v>
      </c>
      <c r="R158" s="40">
        <f t="shared" si="66"/>
        <v>7248</v>
      </c>
      <c r="S158" s="148">
        <f t="shared" si="66"/>
        <v>3584</v>
      </c>
      <c r="T158" s="149">
        <f t="shared" si="66"/>
        <v>10832</v>
      </c>
      <c r="U158" s="149">
        <f t="shared" si="66"/>
        <v>0</v>
      </c>
      <c r="V158" s="149">
        <f t="shared" si="66"/>
        <v>10832</v>
      </c>
      <c r="W158" s="290">
        <f>IF(Q158=0,0,((V158/Q158)-1)*100)</f>
        <v>20.86587815219818</v>
      </c>
      <c r="Y158" s="101"/>
      <c r="Z158" s="101"/>
    </row>
    <row r="159" spans="2:23" ht="13.5" thickTop="1">
      <c r="B159" s="334"/>
      <c r="C159" s="154"/>
      <c r="D159" s="154"/>
      <c r="E159" s="264"/>
      <c r="F159" s="154"/>
      <c r="G159" s="154"/>
      <c r="H159" s="264"/>
      <c r="I159" s="331"/>
      <c r="J159" s="70"/>
      <c r="L159" s="4" t="s">
        <v>28</v>
      </c>
      <c r="M159" s="29">
        <f>+M105+M132</f>
        <v>673</v>
      </c>
      <c r="N159" s="36">
        <f>+N105+N132</f>
        <v>311</v>
      </c>
      <c r="O159" s="51">
        <f>+O105+O132</f>
        <v>984</v>
      </c>
      <c r="P159" s="145">
        <f>+P105+P132</f>
        <v>11</v>
      </c>
      <c r="Q159" s="35">
        <f>+Q105+Q132</f>
        <v>995</v>
      </c>
      <c r="R159" s="252"/>
      <c r="S159" s="253"/>
      <c r="T159" s="35"/>
      <c r="U159" s="34"/>
      <c r="V159" s="35"/>
      <c r="W159" s="298"/>
    </row>
    <row r="160" spans="2:23" ht="13.5" thickBot="1">
      <c r="B160" s="70"/>
      <c r="C160" s="70"/>
      <c r="D160" s="70"/>
      <c r="E160" s="70"/>
      <c r="F160" s="70"/>
      <c r="G160" s="70"/>
      <c r="H160" s="70"/>
      <c r="I160" s="277"/>
      <c r="L160" s="4" t="s">
        <v>29</v>
      </c>
      <c r="M160" s="37">
        <f>+M106+M133</f>
        <v>669</v>
      </c>
      <c r="N160" s="36">
        <f>+N106+N133</f>
        <v>257</v>
      </c>
      <c r="O160" s="33">
        <f>+O106+O133</f>
        <v>926</v>
      </c>
      <c r="P160" s="52">
        <f>+P106+P133</f>
        <v>5</v>
      </c>
      <c r="Q160" s="35">
        <f>+Q106+Q133</f>
        <v>931</v>
      </c>
      <c r="R160" s="140"/>
      <c r="S160" s="36"/>
      <c r="T160" s="51"/>
      <c r="U160" s="34"/>
      <c r="V160" s="31"/>
      <c r="W160" s="289"/>
    </row>
    <row r="161" spans="2:23" ht="14.25" thickBot="1" thickTop="1">
      <c r="B161" s="70"/>
      <c r="C161" s="70"/>
      <c r="D161" s="70"/>
      <c r="E161" s="70"/>
      <c r="F161" s="70"/>
      <c r="G161" s="70"/>
      <c r="H161" s="70"/>
      <c r="I161" s="277"/>
      <c r="L161" s="44" t="s">
        <v>30</v>
      </c>
      <c r="M161" s="40">
        <f>+M156+M159+M160</f>
        <v>1976</v>
      </c>
      <c r="N161" s="41">
        <f>+N156+N159+N160</f>
        <v>844</v>
      </c>
      <c r="O161" s="40">
        <f>+O156+O159+O160</f>
        <v>2820</v>
      </c>
      <c r="P161" s="40">
        <f>+P156+P159+P160</f>
        <v>16</v>
      </c>
      <c r="Q161" s="43">
        <f>+Q156+Q159+Q160</f>
        <v>2836</v>
      </c>
      <c r="R161" s="149"/>
      <c r="S161" s="53"/>
      <c r="T161" s="43"/>
      <c r="U161" s="43"/>
      <c r="V161" s="43"/>
      <c r="W161" s="290"/>
    </row>
    <row r="162" spans="2:23" ht="14.25" thickBot="1" thickTop="1">
      <c r="B162" s="70"/>
      <c r="C162" s="70"/>
      <c r="D162" s="70"/>
      <c r="E162" s="70"/>
      <c r="F162" s="70"/>
      <c r="G162" s="70"/>
      <c r="H162" s="70"/>
      <c r="I162" s="277"/>
      <c r="L162" s="39" t="s">
        <v>9</v>
      </c>
      <c r="M162" s="40">
        <f>M147+M151+M155+M161</f>
        <v>7802</v>
      </c>
      <c r="N162" s="148">
        <f>N147+N151+N155+N161</f>
        <v>3065</v>
      </c>
      <c r="O162" s="149">
        <f>O147+O151+O155+O161</f>
        <v>10867</v>
      </c>
      <c r="P162" s="149">
        <f>P147+P151+P155+P161</f>
        <v>21</v>
      </c>
      <c r="Q162" s="149">
        <f>Q147+Q151+Q155+Q161</f>
        <v>10888</v>
      </c>
      <c r="R162" s="149"/>
      <c r="S162" s="148"/>
      <c r="T162" s="149"/>
      <c r="U162" s="149"/>
      <c r="V162" s="149"/>
      <c r="W162" s="290"/>
    </row>
    <row r="163" spans="2:12" ht="13.5" thickTop="1">
      <c r="B163" s="70"/>
      <c r="C163" s="70"/>
      <c r="D163" s="70"/>
      <c r="E163" s="70"/>
      <c r="F163" s="70"/>
      <c r="G163" s="70"/>
      <c r="H163" s="70"/>
      <c r="I163" s="277"/>
      <c r="L163" s="63" t="s">
        <v>65</v>
      </c>
    </row>
    <row r="164" spans="2:23" ht="12.75">
      <c r="B164" s="70"/>
      <c r="C164" s="70"/>
      <c r="D164" s="70"/>
      <c r="E164" s="70"/>
      <c r="F164" s="70"/>
      <c r="G164" s="70"/>
      <c r="H164" s="70"/>
      <c r="I164" s="277"/>
      <c r="L164" s="348" t="s">
        <v>51</v>
      </c>
      <c r="M164" s="348"/>
      <c r="N164" s="348"/>
      <c r="O164" s="348"/>
      <c r="P164" s="348"/>
      <c r="Q164" s="348"/>
      <c r="R164" s="348"/>
      <c r="S164" s="348"/>
      <c r="T164" s="348"/>
      <c r="U164" s="348"/>
      <c r="V164" s="348"/>
      <c r="W164" s="348"/>
    </row>
    <row r="165" spans="2:23" ht="15.75">
      <c r="B165" s="70"/>
      <c r="C165" s="70"/>
      <c r="D165" s="70"/>
      <c r="E165" s="70"/>
      <c r="F165" s="70"/>
      <c r="G165" s="70"/>
      <c r="H165" s="70"/>
      <c r="I165" s="277"/>
      <c r="L165" s="349" t="s">
        <v>52</v>
      </c>
      <c r="M165" s="349"/>
      <c r="N165" s="349"/>
      <c r="O165" s="349"/>
      <c r="P165" s="349"/>
      <c r="Q165" s="349"/>
      <c r="R165" s="349"/>
      <c r="S165" s="349"/>
      <c r="T165" s="349"/>
      <c r="U165" s="349"/>
      <c r="V165" s="349"/>
      <c r="W165" s="349"/>
    </row>
    <row r="166" spans="2:23" ht="3.75" customHeight="1" thickBot="1">
      <c r="B166" s="70"/>
      <c r="C166" s="70"/>
      <c r="D166" s="70"/>
      <c r="E166" s="70"/>
      <c r="F166" s="70"/>
      <c r="G166" s="70"/>
      <c r="H166" s="70"/>
      <c r="I166" s="277"/>
      <c r="W166" s="272" t="s">
        <v>43</v>
      </c>
    </row>
    <row r="167" spans="2:23" ht="17.25" thickBot="1" thickTop="1">
      <c r="B167" s="70"/>
      <c r="C167" s="70"/>
      <c r="D167" s="70"/>
      <c r="E167" s="70"/>
      <c r="F167" s="70"/>
      <c r="G167" s="70"/>
      <c r="H167" s="70"/>
      <c r="I167" s="277"/>
      <c r="L167" s="3"/>
      <c r="M167" s="350" t="s">
        <v>67</v>
      </c>
      <c r="N167" s="351"/>
      <c r="O167" s="351"/>
      <c r="P167" s="351"/>
      <c r="Q167" s="352"/>
      <c r="R167" s="353" t="s">
        <v>68</v>
      </c>
      <c r="S167" s="354"/>
      <c r="T167" s="354"/>
      <c r="U167" s="354"/>
      <c r="V167" s="355"/>
      <c r="W167" s="269" t="s">
        <v>4</v>
      </c>
    </row>
    <row r="168" spans="2:23" ht="13.5" thickTop="1">
      <c r="B168" s="70"/>
      <c r="C168" s="70"/>
      <c r="D168" s="70"/>
      <c r="E168" s="70"/>
      <c r="F168" s="70"/>
      <c r="G168" s="70"/>
      <c r="H168" s="70"/>
      <c r="I168" s="277"/>
      <c r="L168" s="4" t="s">
        <v>5</v>
      </c>
      <c r="M168" s="5"/>
      <c r="N168" s="8"/>
      <c r="O168" s="9"/>
      <c r="P168" s="10"/>
      <c r="Q168" s="11"/>
      <c r="R168" s="5"/>
      <c r="S168" s="8"/>
      <c r="T168" s="9"/>
      <c r="U168" s="10"/>
      <c r="V168" s="11"/>
      <c r="W168" s="270" t="s">
        <v>6</v>
      </c>
    </row>
    <row r="169" spans="2:23" ht="13.5" thickBot="1">
      <c r="B169" s="70"/>
      <c r="C169" s="70"/>
      <c r="D169" s="70"/>
      <c r="E169" s="70"/>
      <c r="F169" s="70"/>
      <c r="G169" s="70"/>
      <c r="H169" s="70"/>
      <c r="I169" s="277"/>
      <c r="L169" s="12"/>
      <c r="M169" s="15" t="s">
        <v>44</v>
      </c>
      <c r="N169" s="16" t="s">
        <v>45</v>
      </c>
      <c r="O169" s="17" t="s">
        <v>46</v>
      </c>
      <c r="P169" s="18" t="s">
        <v>13</v>
      </c>
      <c r="Q169" s="19" t="s">
        <v>9</v>
      </c>
      <c r="R169" s="15" t="s">
        <v>44</v>
      </c>
      <c r="S169" s="16" t="s">
        <v>45</v>
      </c>
      <c r="T169" s="17" t="s">
        <v>46</v>
      </c>
      <c r="U169" s="18" t="s">
        <v>13</v>
      </c>
      <c r="V169" s="19" t="s">
        <v>9</v>
      </c>
      <c r="W169" s="271"/>
    </row>
    <row r="170" spans="2:23" ht="4.5" customHeight="1" thickTop="1">
      <c r="B170" s="70"/>
      <c r="C170" s="70"/>
      <c r="D170" s="70"/>
      <c r="E170" s="70"/>
      <c r="F170" s="70"/>
      <c r="G170" s="70"/>
      <c r="H170" s="70"/>
      <c r="I170" s="277"/>
      <c r="L170" s="4"/>
      <c r="M170" s="23"/>
      <c r="N170" s="24"/>
      <c r="O170" s="25"/>
      <c r="P170" s="26"/>
      <c r="Q170" s="27"/>
      <c r="R170" s="194"/>
      <c r="S170" s="24"/>
      <c r="T170" s="25"/>
      <c r="U170" s="26"/>
      <c r="V170" s="28"/>
      <c r="W170" s="230"/>
    </row>
    <row r="171" spans="2:23" ht="12.75">
      <c r="B171" s="70"/>
      <c r="C171" s="70"/>
      <c r="D171" s="70"/>
      <c r="E171" s="70"/>
      <c r="F171" s="70"/>
      <c r="G171" s="70"/>
      <c r="H171" s="70"/>
      <c r="I171" s="277"/>
      <c r="L171" s="4" t="s">
        <v>14</v>
      </c>
      <c r="M171" s="29">
        <v>0</v>
      </c>
      <c r="N171" s="36">
        <v>0</v>
      </c>
      <c r="O171" s="33">
        <f aca="true" t="shared" si="67" ref="O171:O176">M171+N171</f>
        <v>0</v>
      </c>
      <c r="P171" s="34">
        <v>0</v>
      </c>
      <c r="Q171" s="35">
        <f aca="true" t="shared" si="68" ref="Q171:Q176">O171+P171</f>
        <v>0</v>
      </c>
      <c r="R171" s="29">
        <v>0</v>
      </c>
      <c r="S171" s="36">
        <v>0</v>
      </c>
      <c r="T171" s="33">
        <f>R171+S171</f>
        <v>0</v>
      </c>
      <c r="U171" s="34">
        <v>0</v>
      </c>
      <c r="V171" s="31">
        <f>+T171+U171</f>
        <v>0</v>
      </c>
      <c r="W171" s="32">
        <f>IF(Q171=0,0,((V171/Q171)-1)*100)</f>
        <v>0</v>
      </c>
    </row>
    <row r="172" spans="2:23" ht="12.75">
      <c r="B172" s="70"/>
      <c r="C172" s="70"/>
      <c r="D172" s="70"/>
      <c r="E172" s="70"/>
      <c r="F172" s="70"/>
      <c r="G172" s="70"/>
      <c r="H172" s="70"/>
      <c r="I172" s="277"/>
      <c r="L172" s="4" t="s">
        <v>15</v>
      </c>
      <c r="M172" s="29">
        <v>0</v>
      </c>
      <c r="N172" s="36">
        <v>0</v>
      </c>
      <c r="O172" s="33">
        <f t="shared" si="67"/>
        <v>0</v>
      </c>
      <c r="P172" s="34">
        <v>0</v>
      </c>
      <c r="Q172" s="35">
        <f t="shared" si="68"/>
        <v>0</v>
      </c>
      <c r="R172" s="29">
        <v>0</v>
      </c>
      <c r="S172" s="36">
        <v>0</v>
      </c>
      <c r="T172" s="33">
        <f>R172+S172</f>
        <v>0</v>
      </c>
      <c r="U172" s="34">
        <v>0</v>
      </c>
      <c r="V172" s="31">
        <f>+T172+U172</f>
        <v>0</v>
      </c>
      <c r="W172" s="32">
        <f>IF(Q172=0,0,((V172/Q172)-1)*100)</f>
        <v>0</v>
      </c>
    </row>
    <row r="173" spans="2:23" ht="13.5" thickBot="1">
      <c r="B173" s="70"/>
      <c r="C173" s="70"/>
      <c r="D173" s="70"/>
      <c r="E173" s="70"/>
      <c r="F173" s="70"/>
      <c r="G173" s="70"/>
      <c r="H173" s="70"/>
      <c r="I173" s="277"/>
      <c r="L173" s="4" t="s">
        <v>16</v>
      </c>
      <c r="M173" s="29">
        <v>0</v>
      </c>
      <c r="N173" s="36">
        <v>0</v>
      </c>
      <c r="O173" s="33">
        <f t="shared" si="67"/>
        <v>0</v>
      </c>
      <c r="P173" s="34">
        <v>0</v>
      </c>
      <c r="Q173" s="35">
        <f t="shared" si="68"/>
        <v>0</v>
      </c>
      <c r="R173" s="29">
        <v>0</v>
      </c>
      <c r="S173" s="36">
        <v>0</v>
      </c>
      <c r="T173" s="33">
        <f>R173+S173</f>
        <v>0</v>
      </c>
      <c r="U173" s="34">
        <v>0</v>
      </c>
      <c r="V173" s="31">
        <f>+T173+U173</f>
        <v>0</v>
      </c>
      <c r="W173" s="32">
        <f>IF(Q173=0,0,((V173/Q173)-1)*100)</f>
        <v>0</v>
      </c>
    </row>
    <row r="174" spans="2:23" ht="14.25" thickBot="1" thickTop="1">
      <c r="B174" s="70"/>
      <c r="C174" s="70"/>
      <c r="D174" s="70"/>
      <c r="E174" s="70"/>
      <c r="F174" s="70"/>
      <c r="G174" s="70"/>
      <c r="H174" s="70"/>
      <c r="I174" s="277"/>
      <c r="L174" s="39" t="s">
        <v>59</v>
      </c>
      <c r="M174" s="40">
        <f>+M173+M172+M171</f>
        <v>0</v>
      </c>
      <c r="N174" s="41">
        <f>+N173+N172+N171</f>
        <v>0</v>
      </c>
      <c r="O174" s="40">
        <f t="shared" si="67"/>
        <v>0</v>
      </c>
      <c r="P174" s="40">
        <v>0</v>
      </c>
      <c r="Q174" s="40">
        <f t="shared" si="68"/>
        <v>0</v>
      </c>
      <c r="R174" s="40">
        <f>+R173+R172+R171</f>
        <v>0</v>
      </c>
      <c r="S174" s="41">
        <f>+S173+S172+S171</f>
        <v>0</v>
      </c>
      <c r="T174" s="40">
        <f>+T173+T172+T171</f>
        <v>0</v>
      </c>
      <c r="U174" s="40">
        <f>+U173+U172+U171</f>
        <v>0</v>
      </c>
      <c r="V174" s="42">
        <f>+V171+V172+V173</f>
        <v>0</v>
      </c>
      <c r="W174" s="54">
        <f>IF(Q174=0,0,((V174/Q174)-1)*100)</f>
        <v>0</v>
      </c>
    </row>
    <row r="175" spans="2:23" ht="13.5" thickTop="1">
      <c r="B175" s="70"/>
      <c r="C175" s="70"/>
      <c r="D175" s="70"/>
      <c r="E175" s="70"/>
      <c r="F175" s="70"/>
      <c r="G175" s="70"/>
      <c r="H175" s="70"/>
      <c r="I175" s="277"/>
      <c r="L175" s="4" t="s">
        <v>18</v>
      </c>
      <c r="M175" s="29">
        <v>0</v>
      </c>
      <c r="N175" s="36">
        <v>0</v>
      </c>
      <c r="O175" s="33">
        <f t="shared" si="67"/>
        <v>0</v>
      </c>
      <c r="P175" s="34">
        <v>0</v>
      </c>
      <c r="Q175" s="35">
        <f t="shared" si="68"/>
        <v>0</v>
      </c>
      <c r="R175" s="29">
        <v>0</v>
      </c>
      <c r="S175" s="36">
        <v>0</v>
      </c>
      <c r="T175" s="33">
        <f>R175+S175</f>
        <v>0</v>
      </c>
      <c r="U175" s="34">
        <v>0</v>
      </c>
      <c r="V175" s="31">
        <f>T175+U175</f>
        <v>0</v>
      </c>
      <c r="W175" s="197">
        <f>IF(Q175=0,0,((V175/Q175)-1)*100)</f>
        <v>0</v>
      </c>
    </row>
    <row r="176" spans="2:23" ht="12.75">
      <c r="B176" s="70"/>
      <c r="C176" s="70"/>
      <c r="D176" s="70"/>
      <c r="E176" s="70"/>
      <c r="F176" s="70"/>
      <c r="G176" s="70"/>
      <c r="H176" s="70"/>
      <c r="I176" s="277"/>
      <c r="L176" s="4" t="s">
        <v>19</v>
      </c>
      <c r="M176" s="29">
        <v>0</v>
      </c>
      <c r="N176" s="36">
        <v>0</v>
      </c>
      <c r="O176" s="33">
        <f t="shared" si="67"/>
        <v>0</v>
      </c>
      <c r="P176" s="34">
        <v>0</v>
      </c>
      <c r="Q176" s="35">
        <f t="shared" si="68"/>
        <v>0</v>
      </c>
      <c r="R176" s="29">
        <v>0</v>
      </c>
      <c r="S176" s="36">
        <v>0</v>
      </c>
      <c r="T176" s="33">
        <v>0</v>
      </c>
      <c r="U176" s="34">
        <v>0</v>
      </c>
      <c r="V176" s="31">
        <f>+T176+U176</f>
        <v>0</v>
      </c>
      <c r="W176" s="197">
        <v>0</v>
      </c>
    </row>
    <row r="177" spans="2:23" ht="13.5" thickBot="1">
      <c r="B177" s="70"/>
      <c r="C177" s="70"/>
      <c r="D177" s="70"/>
      <c r="E177" s="70"/>
      <c r="F177" s="70"/>
      <c r="G177" s="70"/>
      <c r="H177" s="70"/>
      <c r="I177" s="277"/>
      <c r="L177" s="12" t="s">
        <v>20</v>
      </c>
      <c r="M177" s="29">
        <v>0</v>
      </c>
      <c r="N177" s="36">
        <v>0</v>
      </c>
      <c r="O177" s="33">
        <v>0</v>
      </c>
      <c r="P177" s="34">
        <v>0</v>
      </c>
      <c r="Q177" s="35">
        <v>0</v>
      </c>
      <c r="R177" s="29">
        <v>0</v>
      </c>
      <c r="S177" s="36">
        <v>0</v>
      </c>
      <c r="T177" s="33">
        <f>+S177+R177</f>
        <v>0</v>
      </c>
      <c r="U177" s="34">
        <v>0</v>
      </c>
      <c r="V177" s="31">
        <f>+U177+T177</f>
        <v>0</v>
      </c>
      <c r="W177" s="32">
        <f aca="true" t="shared" si="69" ref="W177:W185">IF(Q177=0,0,((V177/Q177)-1)*100)</f>
        <v>0</v>
      </c>
    </row>
    <row r="178" spans="2:23" ht="14.25" thickBot="1" thickTop="1">
      <c r="B178" s="70"/>
      <c r="C178" s="70"/>
      <c r="D178" s="70"/>
      <c r="E178" s="70"/>
      <c r="F178" s="70"/>
      <c r="G178" s="70"/>
      <c r="H178" s="70"/>
      <c r="I178" s="277"/>
      <c r="L178" s="39" t="s">
        <v>21</v>
      </c>
      <c r="M178" s="152">
        <f aca="true" t="shared" si="70" ref="M178:V178">M175+M176+M177</f>
        <v>0</v>
      </c>
      <c r="N178" s="49">
        <f t="shared" si="70"/>
        <v>0</v>
      </c>
      <c r="O178" s="49">
        <f t="shared" si="70"/>
        <v>0</v>
      </c>
      <c r="P178" s="47">
        <f t="shared" si="70"/>
        <v>0</v>
      </c>
      <c r="Q178" s="49">
        <f t="shared" si="70"/>
        <v>0</v>
      </c>
      <c r="R178" s="152">
        <f t="shared" si="70"/>
        <v>0</v>
      </c>
      <c r="S178" s="49">
        <f t="shared" si="70"/>
        <v>0</v>
      </c>
      <c r="T178" s="125">
        <f t="shared" si="70"/>
        <v>0</v>
      </c>
      <c r="U178" s="47">
        <f t="shared" si="70"/>
        <v>0</v>
      </c>
      <c r="V178" s="125">
        <f t="shared" si="70"/>
        <v>0</v>
      </c>
      <c r="W178" s="48">
        <f t="shared" si="69"/>
        <v>0</v>
      </c>
    </row>
    <row r="179" spans="2:23" ht="13.5" thickTop="1">
      <c r="B179" s="70"/>
      <c r="C179" s="70"/>
      <c r="D179" s="70"/>
      <c r="E179" s="70"/>
      <c r="F179" s="70"/>
      <c r="G179" s="70"/>
      <c r="H179" s="70"/>
      <c r="I179" s="277"/>
      <c r="L179" s="4" t="s">
        <v>22</v>
      </c>
      <c r="M179" s="140">
        <v>0</v>
      </c>
      <c r="N179" s="36">
        <v>0</v>
      </c>
      <c r="O179" s="33">
        <f>M179+N179</f>
        <v>0</v>
      </c>
      <c r="P179" s="34">
        <v>0</v>
      </c>
      <c r="Q179" s="35">
        <f>O179+P179</f>
        <v>0</v>
      </c>
      <c r="R179" s="266">
        <v>0</v>
      </c>
      <c r="S179" s="142">
        <v>0</v>
      </c>
      <c r="T179" s="31">
        <f>+R179+S179</f>
        <v>0</v>
      </c>
      <c r="U179" s="145">
        <v>0</v>
      </c>
      <c r="V179" s="31">
        <f>+T179+U179</f>
        <v>0</v>
      </c>
      <c r="W179" s="322">
        <f t="shared" si="69"/>
        <v>0</v>
      </c>
    </row>
    <row r="180" spans="2:23" ht="12.75">
      <c r="B180" s="70"/>
      <c r="C180" s="70"/>
      <c r="D180" s="70"/>
      <c r="E180" s="70"/>
      <c r="F180" s="70"/>
      <c r="G180" s="70"/>
      <c r="H180" s="70"/>
      <c r="I180" s="277"/>
      <c r="L180" s="4" t="s">
        <v>23</v>
      </c>
      <c r="M180" s="140">
        <v>0</v>
      </c>
      <c r="N180" s="36">
        <v>0</v>
      </c>
      <c r="O180" s="33">
        <f>M180+N180</f>
        <v>0</v>
      </c>
      <c r="P180" s="34">
        <v>0</v>
      </c>
      <c r="Q180" s="35">
        <f>O180+P180</f>
        <v>0</v>
      </c>
      <c r="R180" s="36">
        <v>0</v>
      </c>
      <c r="S180" s="240">
        <v>0</v>
      </c>
      <c r="T180" s="31">
        <f>+R180+S180</f>
        <v>0</v>
      </c>
      <c r="U180" s="145">
        <v>0</v>
      </c>
      <c r="V180" s="31">
        <f>+T180+U180</f>
        <v>0</v>
      </c>
      <c r="W180" s="323">
        <f t="shared" si="69"/>
        <v>0</v>
      </c>
    </row>
    <row r="181" spans="2:23" ht="13.5" thickBot="1">
      <c r="B181" s="70"/>
      <c r="C181" s="70"/>
      <c r="D181" s="70"/>
      <c r="E181" s="70"/>
      <c r="F181" s="70"/>
      <c r="G181" s="70"/>
      <c r="H181" s="70"/>
      <c r="I181" s="277"/>
      <c r="L181" s="4" t="s">
        <v>24</v>
      </c>
      <c r="M181" s="140">
        <v>0</v>
      </c>
      <c r="N181" s="36">
        <v>0</v>
      </c>
      <c r="O181" s="51">
        <f>+M181+N181</f>
        <v>0</v>
      </c>
      <c r="P181" s="52">
        <v>0</v>
      </c>
      <c r="Q181" s="35">
        <f>+O181+P181</f>
        <v>0</v>
      </c>
      <c r="R181" s="36">
        <v>0</v>
      </c>
      <c r="S181" s="240">
        <v>0</v>
      </c>
      <c r="T181" s="31">
        <f>+R181+S181</f>
        <v>0</v>
      </c>
      <c r="U181" s="156">
        <v>0</v>
      </c>
      <c r="V181" s="31">
        <f>+T181+U181</f>
        <v>0</v>
      </c>
      <c r="W181" s="326">
        <f t="shared" si="69"/>
        <v>0</v>
      </c>
    </row>
    <row r="182" spans="2:23" ht="14.25" thickBot="1" thickTop="1">
      <c r="B182" s="70"/>
      <c r="C182" s="70"/>
      <c r="D182" s="70"/>
      <c r="E182" s="70"/>
      <c r="F182" s="70"/>
      <c r="G182" s="70"/>
      <c r="H182" s="70"/>
      <c r="I182" s="277"/>
      <c r="L182" s="44" t="s">
        <v>25</v>
      </c>
      <c r="M182" s="40">
        <f aca="true" t="shared" si="71" ref="M182:V182">+M179+M180+M181</f>
        <v>0</v>
      </c>
      <c r="N182" s="41">
        <f t="shared" si="71"/>
        <v>0</v>
      </c>
      <c r="O182" s="42">
        <f t="shared" si="71"/>
        <v>0</v>
      </c>
      <c r="P182" s="268">
        <f t="shared" si="71"/>
        <v>0</v>
      </c>
      <c r="Q182" s="41">
        <f t="shared" si="71"/>
        <v>0</v>
      </c>
      <c r="R182" s="171">
        <f t="shared" si="71"/>
        <v>0</v>
      </c>
      <c r="S182" s="46">
        <f t="shared" si="71"/>
        <v>0</v>
      </c>
      <c r="T182" s="47">
        <f t="shared" si="71"/>
        <v>0</v>
      </c>
      <c r="U182" s="47">
        <f t="shared" si="71"/>
        <v>0</v>
      </c>
      <c r="V182" s="47">
        <f t="shared" si="71"/>
        <v>0</v>
      </c>
      <c r="W182" s="48">
        <f t="shared" si="69"/>
        <v>0</v>
      </c>
    </row>
    <row r="183" spans="2:23" ht="14.25" thickBot="1" thickTop="1">
      <c r="B183" s="70"/>
      <c r="C183" s="70"/>
      <c r="D183" s="70"/>
      <c r="E183" s="70"/>
      <c r="F183" s="70"/>
      <c r="G183" s="70"/>
      <c r="H183" s="70"/>
      <c r="I183" s="277"/>
      <c r="L183" s="4" t="s">
        <v>27</v>
      </c>
      <c r="M183" s="140">
        <v>0</v>
      </c>
      <c r="N183" s="36">
        <v>0</v>
      </c>
      <c r="O183" s="51">
        <f>M183+N183</f>
        <v>0</v>
      </c>
      <c r="P183" s="59">
        <v>0</v>
      </c>
      <c r="Q183" s="35">
        <f>O183+P183</f>
        <v>0</v>
      </c>
      <c r="R183" s="36">
        <v>0</v>
      </c>
      <c r="S183" s="240">
        <v>0</v>
      </c>
      <c r="T183" s="31">
        <f>+R183+S183</f>
        <v>0</v>
      </c>
      <c r="U183" s="160">
        <v>0</v>
      </c>
      <c r="V183" s="31">
        <f>+T183+U183</f>
        <v>0</v>
      </c>
      <c r="W183" s="336">
        <f t="shared" si="69"/>
        <v>0</v>
      </c>
    </row>
    <row r="184" spans="1:23" ht="14.25" thickBot="1" thickTop="1">
      <c r="A184" s="244"/>
      <c r="B184" s="262"/>
      <c r="C184" s="264"/>
      <c r="D184" s="264"/>
      <c r="E184" s="264"/>
      <c r="F184" s="263"/>
      <c r="G184" s="263"/>
      <c r="H184" s="263"/>
      <c r="I184" s="310"/>
      <c r="J184" s="244"/>
      <c r="L184" s="39" t="s">
        <v>69</v>
      </c>
      <c r="M184" s="40">
        <f aca="true" t="shared" si="72" ref="M184:V184">+M178+M182+M183</f>
        <v>0</v>
      </c>
      <c r="N184" s="148">
        <f t="shared" si="72"/>
        <v>0</v>
      </c>
      <c r="O184" s="149">
        <f t="shared" si="72"/>
        <v>0</v>
      </c>
      <c r="P184" s="149">
        <f t="shared" si="72"/>
        <v>0</v>
      </c>
      <c r="Q184" s="149">
        <f t="shared" si="72"/>
        <v>0</v>
      </c>
      <c r="R184" s="40">
        <f t="shared" si="72"/>
        <v>0</v>
      </c>
      <c r="S184" s="148">
        <f t="shared" si="72"/>
        <v>0</v>
      </c>
      <c r="T184" s="149">
        <f t="shared" si="72"/>
        <v>0</v>
      </c>
      <c r="U184" s="149">
        <f t="shared" si="72"/>
        <v>0</v>
      </c>
      <c r="V184" s="149">
        <f t="shared" si="72"/>
        <v>0</v>
      </c>
      <c r="W184" s="290">
        <f t="shared" si="69"/>
        <v>0</v>
      </c>
    </row>
    <row r="185" spans="1:23" ht="14.25" thickBot="1" thickTop="1">
      <c r="A185" s="70"/>
      <c r="B185" s="262"/>
      <c r="C185" s="264"/>
      <c r="D185" s="264"/>
      <c r="E185" s="264"/>
      <c r="F185" s="263"/>
      <c r="G185" s="263"/>
      <c r="H185" s="263"/>
      <c r="I185" s="310"/>
      <c r="J185" s="70"/>
      <c r="L185" s="39" t="s">
        <v>70</v>
      </c>
      <c r="M185" s="40">
        <f aca="true" t="shared" si="73" ref="M185:V185">+M174+M178+M182+M183</f>
        <v>0</v>
      </c>
      <c r="N185" s="148">
        <f t="shared" si="73"/>
        <v>0</v>
      </c>
      <c r="O185" s="149">
        <f t="shared" si="73"/>
        <v>0</v>
      </c>
      <c r="P185" s="149">
        <f t="shared" si="73"/>
        <v>0</v>
      </c>
      <c r="Q185" s="149">
        <f t="shared" si="73"/>
        <v>0</v>
      </c>
      <c r="R185" s="40">
        <f t="shared" si="73"/>
        <v>0</v>
      </c>
      <c r="S185" s="148">
        <f t="shared" si="73"/>
        <v>0</v>
      </c>
      <c r="T185" s="149">
        <f t="shared" si="73"/>
        <v>0</v>
      </c>
      <c r="U185" s="149">
        <f t="shared" si="73"/>
        <v>0</v>
      </c>
      <c r="V185" s="149">
        <f t="shared" si="73"/>
        <v>0</v>
      </c>
      <c r="W185" s="54">
        <f t="shared" si="69"/>
        <v>0</v>
      </c>
    </row>
    <row r="186" spans="2:23" ht="13.5" thickTop="1">
      <c r="B186" s="70"/>
      <c r="C186" s="70"/>
      <c r="D186" s="70"/>
      <c r="E186" s="70"/>
      <c r="F186" s="70"/>
      <c r="G186" s="70"/>
      <c r="H186" s="70"/>
      <c r="I186" s="277"/>
      <c r="L186" s="4" t="s">
        <v>28</v>
      </c>
      <c r="M186" s="140">
        <v>0</v>
      </c>
      <c r="N186" s="36">
        <v>0</v>
      </c>
      <c r="O186" s="51">
        <f>M186+N186</f>
        <v>0</v>
      </c>
      <c r="P186" s="34">
        <v>0</v>
      </c>
      <c r="Q186" s="35">
        <f>O186+P186</f>
        <v>0</v>
      </c>
      <c r="R186" s="36"/>
      <c r="S186" s="240"/>
      <c r="T186" s="31"/>
      <c r="U186" s="145"/>
      <c r="V186" s="31"/>
      <c r="W186" s="326"/>
    </row>
    <row r="187" spans="2:23" ht="13.5" thickBot="1">
      <c r="B187" s="70"/>
      <c r="C187" s="70"/>
      <c r="D187" s="70"/>
      <c r="E187" s="70"/>
      <c r="F187" s="70"/>
      <c r="G187" s="70"/>
      <c r="H187" s="70"/>
      <c r="I187" s="277"/>
      <c r="L187" s="4" t="s">
        <v>29</v>
      </c>
      <c r="M187" s="140">
        <v>0</v>
      </c>
      <c r="N187" s="36">
        <v>0</v>
      </c>
      <c r="O187" s="33">
        <f>+M187+N187</f>
        <v>0</v>
      </c>
      <c r="P187" s="34"/>
      <c r="Q187" s="35">
        <f>+O187+P187</f>
        <v>0</v>
      </c>
      <c r="R187" s="36"/>
      <c r="S187" s="257"/>
      <c r="T187" s="31"/>
      <c r="U187" s="52"/>
      <c r="V187" s="31"/>
      <c r="W187" s="320"/>
    </row>
    <row r="188" spans="2:23" ht="14.25" thickBot="1" thickTop="1">
      <c r="B188" s="70"/>
      <c r="C188" s="70"/>
      <c r="D188" s="70"/>
      <c r="E188" s="70"/>
      <c r="F188" s="70"/>
      <c r="G188" s="70"/>
      <c r="H188" s="70"/>
      <c r="I188" s="277"/>
      <c r="L188" s="39" t="s">
        <v>30</v>
      </c>
      <c r="M188" s="40">
        <f>+M183+M186+M187</f>
        <v>0</v>
      </c>
      <c r="N188" s="41">
        <f>+N183+N186+N187</f>
        <v>0</v>
      </c>
      <c r="O188" s="40">
        <f>+O183+O186+O187</f>
        <v>0</v>
      </c>
      <c r="P188" s="40">
        <f>+P183+P186+P187</f>
        <v>0</v>
      </c>
      <c r="Q188" s="43">
        <f>+Q183+Q186+Q187</f>
        <v>0</v>
      </c>
      <c r="R188" s="254"/>
      <c r="S188" s="255"/>
      <c r="T188" s="125"/>
      <c r="U188" s="256"/>
      <c r="V188" s="125"/>
      <c r="W188" s="338"/>
    </row>
    <row r="189" spans="2:23" ht="14.25" thickBot="1" thickTop="1">
      <c r="B189" s="70"/>
      <c r="C189" s="70"/>
      <c r="D189" s="70"/>
      <c r="E189" s="70"/>
      <c r="F189" s="70"/>
      <c r="G189" s="70"/>
      <c r="H189" s="70"/>
      <c r="I189" s="277"/>
      <c r="L189" s="39" t="s">
        <v>9</v>
      </c>
      <c r="M189" s="40">
        <f>M174+M178+M182+M188</f>
        <v>0</v>
      </c>
      <c r="N189" s="41">
        <f>N174+N178+N182+N188</f>
        <v>0</v>
      </c>
      <c r="O189" s="40">
        <f>O174+O178+O182+O188</f>
        <v>0</v>
      </c>
      <c r="P189" s="40">
        <f>P174+P178+P182+P188</f>
        <v>0</v>
      </c>
      <c r="Q189" s="40">
        <f>Q174+Q178+Q182+Q188</f>
        <v>0</v>
      </c>
      <c r="R189" s="42"/>
      <c r="S189" s="241"/>
      <c r="T189" s="42"/>
      <c r="U189" s="43"/>
      <c r="V189" s="148"/>
      <c r="W189" s="338"/>
    </row>
    <row r="190" spans="2:12" ht="13.5" thickTop="1">
      <c r="B190" s="70"/>
      <c r="C190" s="70"/>
      <c r="D190" s="70"/>
      <c r="E190" s="70"/>
      <c r="F190" s="70"/>
      <c r="G190" s="70"/>
      <c r="H190" s="70"/>
      <c r="I190" s="277"/>
      <c r="L190" s="63" t="s">
        <v>65</v>
      </c>
    </row>
    <row r="191" spans="2:23" ht="12.75">
      <c r="B191" s="70"/>
      <c r="C191" s="70"/>
      <c r="D191" s="70"/>
      <c r="E191" s="70"/>
      <c r="F191" s="70"/>
      <c r="G191" s="70"/>
      <c r="H191" s="70"/>
      <c r="I191" s="277"/>
      <c r="L191" s="348" t="s">
        <v>53</v>
      </c>
      <c r="M191" s="348"/>
      <c r="N191" s="348"/>
      <c r="O191" s="348"/>
      <c r="P191" s="348"/>
      <c r="Q191" s="348"/>
      <c r="R191" s="348"/>
      <c r="S191" s="348"/>
      <c r="T191" s="348"/>
      <c r="U191" s="348"/>
      <c r="V191" s="348"/>
      <c r="W191" s="348"/>
    </row>
    <row r="192" spans="2:23" ht="15" customHeight="1">
      <c r="B192" s="70"/>
      <c r="C192" s="70"/>
      <c r="D192" s="70"/>
      <c r="E192" s="70"/>
      <c r="F192" s="70"/>
      <c r="G192" s="70"/>
      <c r="H192" s="70"/>
      <c r="I192" s="277"/>
      <c r="L192" s="349" t="s">
        <v>54</v>
      </c>
      <c r="M192" s="349"/>
      <c r="N192" s="349"/>
      <c r="O192" s="349"/>
      <c r="P192" s="349"/>
      <c r="Q192" s="349"/>
      <c r="R192" s="349"/>
      <c r="S192" s="349"/>
      <c r="T192" s="349"/>
      <c r="U192" s="349"/>
      <c r="V192" s="349"/>
      <c r="W192" s="349"/>
    </row>
    <row r="193" spans="2:23" ht="13.5" thickBot="1">
      <c r="B193" s="70"/>
      <c r="C193" s="70"/>
      <c r="D193" s="70"/>
      <c r="E193" s="70"/>
      <c r="F193" s="70"/>
      <c r="G193" s="70"/>
      <c r="H193" s="70"/>
      <c r="I193" s="277"/>
      <c r="W193" s="272" t="s">
        <v>43</v>
      </c>
    </row>
    <row r="194" spans="2:23" ht="17.25" thickBot="1" thickTop="1">
      <c r="B194" s="70"/>
      <c r="C194" s="70"/>
      <c r="D194" s="70"/>
      <c r="E194" s="70"/>
      <c r="F194" s="70"/>
      <c r="G194" s="70"/>
      <c r="H194" s="70"/>
      <c r="I194" s="277"/>
      <c r="L194" s="3"/>
      <c r="M194" s="350" t="s">
        <v>67</v>
      </c>
      <c r="N194" s="351"/>
      <c r="O194" s="351"/>
      <c r="P194" s="351"/>
      <c r="Q194" s="352"/>
      <c r="R194" s="353" t="s">
        <v>68</v>
      </c>
      <c r="S194" s="354"/>
      <c r="T194" s="354"/>
      <c r="U194" s="354"/>
      <c r="V194" s="355"/>
      <c r="W194" s="269" t="s">
        <v>4</v>
      </c>
    </row>
    <row r="195" spans="2:23" ht="13.5" thickTop="1">
      <c r="B195" s="70"/>
      <c r="C195" s="70"/>
      <c r="D195" s="70"/>
      <c r="E195" s="70"/>
      <c r="F195" s="70"/>
      <c r="G195" s="70"/>
      <c r="H195" s="70"/>
      <c r="I195" s="277"/>
      <c r="L195" s="4" t="s">
        <v>5</v>
      </c>
      <c r="M195" s="5"/>
      <c r="N195" s="8"/>
      <c r="O195" s="9"/>
      <c r="P195" s="10"/>
      <c r="Q195" s="11"/>
      <c r="R195" s="5"/>
      <c r="S195" s="8"/>
      <c r="T195" s="9"/>
      <c r="U195" s="10"/>
      <c r="V195" s="11"/>
      <c r="W195" s="270" t="s">
        <v>6</v>
      </c>
    </row>
    <row r="196" spans="2:23" ht="13.5" thickBot="1">
      <c r="B196" s="70"/>
      <c r="C196" s="70"/>
      <c r="D196" s="70"/>
      <c r="E196" s="70"/>
      <c r="F196" s="70"/>
      <c r="G196" s="70"/>
      <c r="H196" s="70"/>
      <c r="I196" s="277"/>
      <c r="L196" s="12"/>
      <c r="M196" s="15" t="s">
        <v>44</v>
      </c>
      <c r="N196" s="16" t="s">
        <v>45</v>
      </c>
      <c r="O196" s="17" t="s">
        <v>46</v>
      </c>
      <c r="P196" s="18" t="s">
        <v>13</v>
      </c>
      <c r="Q196" s="19" t="s">
        <v>9</v>
      </c>
      <c r="R196" s="15" t="s">
        <v>44</v>
      </c>
      <c r="S196" s="16" t="s">
        <v>45</v>
      </c>
      <c r="T196" s="17" t="s">
        <v>46</v>
      </c>
      <c r="U196" s="18" t="s">
        <v>13</v>
      </c>
      <c r="V196" s="19" t="s">
        <v>9</v>
      </c>
      <c r="W196" s="271"/>
    </row>
    <row r="197" spans="2:23" ht="4.5" customHeight="1" thickTop="1">
      <c r="B197" s="70"/>
      <c r="C197" s="70"/>
      <c r="D197" s="70"/>
      <c r="E197" s="70"/>
      <c r="F197" s="70"/>
      <c r="G197" s="70"/>
      <c r="H197" s="70"/>
      <c r="I197" s="277"/>
      <c r="L197" s="4"/>
      <c r="M197" s="23"/>
      <c r="N197" s="24"/>
      <c r="O197" s="25"/>
      <c r="P197" s="139"/>
      <c r="Q197" s="27"/>
      <c r="R197" s="194"/>
      <c r="S197" s="24"/>
      <c r="T197" s="25"/>
      <c r="U197" s="139"/>
      <c r="V197" s="28"/>
      <c r="W197" s="230"/>
    </row>
    <row r="198" spans="2:23" ht="12.75">
      <c r="B198" s="70"/>
      <c r="C198" s="70"/>
      <c r="D198" s="70"/>
      <c r="E198" s="70"/>
      <c r="F198" s="70"/>
      <c r="G198" s="70"/>
      <c r="H198" s="70"/>
      <c r="I198" s="277"/>
      <c r="L198" s="4" t="s">
        <v>14</v>
      </c>
      <c r="M198" s="29">
        <v>21</v>
      </c>
      <c r="N198" s="36">
        <v>0</v>
      </c>
      <c r="O198" s="51">
        <f>M198+N198</f>
        <v>21</v>
      </c>
      <c r="P198" s="34">
        <v>0</v>
      </c>
      <c r="Q198" s="35">
        <f>O198+P198</f>
        <v>21</v>
      </c>
      <c r="R198" s="29">
        <v>25</v>
      </c>
      <c r="S198" s="36">
        <v>0</v>
      </c>
      <c r="T198" s="51">
        <f>+R198+S198</f>
        <v>25</v>
      </c>
      <c r="U198" s="34">
        <v>0</v>
      </c>
      <c r="V198" s="31">
        <f>+T198+U198</f>
        <v>25</v>
      </c>
      <c r="W198" s="197">
        <f>IF(Q198=0,0,((V198/Q198)-1)*100)</f>
        <v>19.047619047619047</v>
      </c>
    </row>
    <row r="199" spans="2:23" ht="12.75">
      <c r="B199" s="70"/>
      <c r="C199" s="70"/>
      <c r="D199" s="70"/>
      <c r="E199" s="70"/>
      <c r="F199" s="70"/>
      <c r="G199" s="70"/>
      <c r="H199" s="70"/>
      <c r="I199" s="277"/>
      <c r="L199" s="4" t="s">
        <v>15</v>
      </c>
      <c r="M199" s="29">
        <v>28</v>
      </c>
      <c r="N199" s="36">
        <v>0</v>
      </c>
      <c r="O199" s="51">
        <f>M199+N199</f>
        <v>28</v>
      </c>
      <c r="P199" s="34">
        <v>0</v>
      </c>
      <c r="Q199" s="35">
        <f>O199+P199</f>
        <v>28</v>
      </c>
      <c r="R199" s="29">
        <v>22</v>
      </c>
      <c r="S199" s="36">
        <v>0</v>
      </c>
      <c r="T199" s="51">
        <f>+R199+S199</f>
        <v>22</v>
      </c>
      <c r="U199" s="34">
        <v>0</v>
      </c>
      <c r="V199" s="31">
        <f>+T199+U199</f>
        <v>22</v>
      </c>
      <c r="W199" s="289">
        <f>IF(Q199=0,0,((V199/Q199)-1)*100)</f>
        <v>-21.42857142857143</v>
      </c>
    </row>
    <row r="200" spans="2:23" ht="13.5" thickBot="1">
      <c r="B200" s="70"/>
      <c r="C200" s="70"/>
      <c r="D200" s="70"/>
      <c r="E200" s="70"/>
      <c r="F200" s="70"/>
      <c r="G200" s="70"/>
      <c r="H200" s="70"/>
      <c r="I200" s="277"/>
      <c r="L200" s="4" t="s">
        <v>16</v>
      </c>
      <c r="M200" s="29">
        <v>2</v>
      </c>
      <c r="N200" s="36">
        <v>0</v>
      </c>
      <c r="O200" s="33">
        <f>M200+N200</f>
        <v>2</v>
      </c>
      <c r="P200" s="34">
        <v>0</v>
      </c>
      <c r="Q200" s="35">
        <f>O200+P200</f>
        <v>2</v>
      </c>
      <c r="R200" s="29">
        <v>18</v>
      </c>
      <c r="S200" s="36">
        <v>0</v>
      </c>
      <c r="T200" s="51">
        <f>+R200+S200</f>
        <v>18</v>
      </c>
      <c r="U200" s="34">
        <v>0</v>
      </c>
      <c r="V200" s="31">
        <f>+T200+U200</f>
        <v>18</v>
      </c>
      <c r="W200" s="32">
        <f>IF(Q200=0,0,((V200/Q200)-1)*100)</f>
        <v>800</v>
      </c>
    </row>
    <row r="201" spans="2:23" ht="14.25" thickBot="1" thickTop="1">
      <c r="B201" s="70"/>
      <c r="C201" s="70"/>
      <c r="D201" s="70"/>
      <c r="E201" s="70"/>
      <c r="F201" s="70"/>
      <c r="G201" s="70"/>
      <c r="H201" s="70"/>
      <c r="I201" s="277"/>
      <c r="L201" s="39" t="s">
        <v>17</v>
      </c>
      <c r="M201" s="40">
        <f>M198+M199+M200</f>
        <v>51</v>
      </c>
      <c r="N201" s="41">
        <f>N198+N199+N200</f>
        <v>0</v>
      </c>
      <c r="O201" s="40">
        <f>O198+O199+O200</f>
        <v>51</v>
      </c>
      <c r="P201" s="40">
        <f>P198+P199+P200</f>
        <v>0</v>
      </c>
      <c r="Q201" s="43">
        <f aca="true" t="shared" si="74" ref="Q201:V201">+Q198+Q199+Q200</f>
        <v>51</v>
      </c>
      <c r="R201" s="40">
        <f t="shared" si="74"/>
        <v>65</v>
      </c>
      <c r="S201" s="53">
        <f t="shared" si="74"/>
        <v>0</v>
      </c>
      <c r="T201" s="43">
        <f t="shared" si="74"/>
        <v>65</v>
      </c>
      <c r="U201" s="43">
        <f t="shared" si="74"/>
        <v>0</v>
      </c>
      <c r="V201" s="43">
        <f t="shared" si="74"/>
        <v>65</v>
      </c>
      <c r="W201" s="54">
        <f>IF(Q201=0,0,((V201/Q201)-1)*100)</f>
        <v>27.450980392156854</v>
      </c>
    </row>
    <row r="202" spans="2:23" ht="13.5" thickTop="1">
      <c r="B202" s="70"/>
      <c r="C202" s="70"/>
      <c r="D202" s="70"/>
      <c r="E202" s="70"/>
      <c r="F202" s="70"/>
      <c r="G202" s="70"/>
      <c r="H202" s="70"/>
      <c r="I202" s="277"/>
      <c r="L202" s="4" t="s">
        <v>18</v>
      </c>
      <c r="M202" s="29">
        <v>31</v>
      </c>
      <c r="N202" s="36">
        <v>0</v>
      </c>
      <c r="O202" s="33">
        <f>M202+N202</f>
        <v>31</v>
      </c>
      <c r="P202" s="34">
        <v>0</v>
      </c>
      <c r="Q202" s="31">
        <f>O202+P202</f>
        <v>31</v>
      </c>
      <c r="R202" s="29">
        <v>0</v>
      </c>
      <c r="S202" s="36">
        <v>0</v>
      </c>
      <c r="T202" s="33">
        <f>+S202+R202</f>
        <v>0</v>
      </c>
      <c r="U202" s="34">
        <v>0</v>
      </c>
      <c r="V202" s="31">
        <f>+U202+T202</f>
        <v>0</v>
      </c>
      <c r="W202" s="289">
        <f>IF(Q202=0,0,((V202/Q202)-1)*100)</f>
        <v>-100</v>
      </c>
    </row>
    <row r="203" spans="2:23" ht="12.75">
      <c r="B203" s="70"/>
      <c r="C203" s="70"/>
      <c r="D203" s="70"/>
      <c r="E203" s="70"/>
      <c r="F203" s="70"/>
      <c r="G203" s="70"/>
      <c r="H203" s="70"/>
      <c r="I203" s="277"/>
      <c r="L203" s="4" t="s">
        <v>19</v>
      </c>
      <c r="M203" s="29">
        <v>25</v>
      </c>
      <c r="N203" s="36">
        <v>0</v>
      </c>
      <c r="O203" s="33">
        <f>M203+N203</f>
        <v>25</v>
      </c>
      <c r="P203" s="34">
        <v>0</v>
      </c>
      <c r="Q203" s="31">
        <f>O203+P203</f>
        <v>25</v>
      </c>
      <c r="R203" s="29">
        <v>0</v>
      </c>
      <c r="S203" s="36">
        <v>0</v>
      </c>
      <c r="T203" s="51">
        <f>+R203+S203</f>
        <v>0</v>
      </c>
      <c r="U203" s="34">
        <v>0</v>
      </c>
      <c r="V203" s="31">
        <f>+U203+T203</f>
        <v>0</v>
      </c>
      <c r="W203" s="289">
        <v>-100</v>
      </c>
    </row>
    <row r="204" spans="2:23" ht="13.5" thickBot="1">
      <c r="B204" s="70"/>
      <c r="C204" s="70"/>
      <c r="D204" s="70"/>
      <c r="E204" s="70"/>
      <c r="F204" s="70"/>
      <c r="G204" s="70"/>
      <c r="H204" s="70"/>
      <c r="I204" s="277"/>
      <c r="L204" s="12" t="s">
        <v>20</v>
      </c>
      <c r="M204" s="29">
        <v>22</v>
      </c>
      <c r="N204" s="36">
        <v>0</v>
      </c>
      <c r="O204" s="33">
        <f>M204+N204</f>
        <v>22</v>
      </c>
      <c r="P204" s="34">
        <v>0</v>
      </c>
      <c r="Q204" s="31">
        <f>O204+P204</f>
        <v>22</v>
      </c>
      <c r="R204" s="29">
        <v>22</v>
      </c>
      <c r="S204" s="36">
        <v>0</v>
      </c>
      <c r="T204" s="33">
        <f>+S204+R204</f>
        <v>22</v>
      </c>
      <c r="U204" s="34">
        <v>0</v>
      </c>
      <c r="V204" s="31">
        <f>+U204+T204</f>
        <v>22</v>
      </c>
      <c r="W204" s="289">
        <v>-100</v>
      </c>
    </row>
    <row r="205" spans="2:23" ht="14.25" thickBot="1" thickTop="1">
      <c r="B205" s="70"/>
      <c r="C205" s="70"/>
      <c r="D205" s="70"/>
      <c r="E205" s="70"/>
      <c r="F205" s="70"/>
      <c r="G205" s="70"/>
      <c r="H205" s="70"/>
      <c r="I205" s="277"/>
      <c r="L205" s="39" t="s">
        <v>21</v>
      </c>
      <c r="M205" s="167">
        <f aca="true" t="shared" si="75" ref="M205:V205">M202+M203+M204</f>
        <v>78</v>
      </c>
      <c r="N205" s="49">
        <f t="shared" si="75"/>
        <v>0</v>
      </c>
      <c r="O205" s="47">
        <f t="shared" si="75"/>
        <v>78</v>
      </c>
      <c r="P205" s="47">
        <f t="shared" si="75"/>
        <v>0</v>
      </c>
      <c r="Q205" s="47">
        <f t="shared" si="75"/>
        <v>78</v>
      </c>
      <c r="R205" s="152">
        <f t="shared" si="75"/>
        <v>22</v>
      </c>
      <c r="S205" s="49">
        <f t="shared" si="75"/>
        <v>0</v>
      </c>
      <c r="T205" s="125">
        <f t="shared" si="75"/>
        <v>22</v>
      </c>
      <c r="U205" s="47">
        <f t="shared" si="75"/>
        <v>0</v>
      </c>
      <c r="V205" s="125">
        <f t="shared" si="75"/>
        <v>22</v>
      </c>
      <c r="W205" s="290">
        <f aca="true" t="shared" si="76" ref="W205:W212">IF(Q205=0,0,((V205/Q205)-1)*100)</f>
        <v>-71.7948717948718</v>
      </c>
    </row>
    <row r="206" spans="2:23" ht="13.5" thickTop="1">
      <c r="B206" s="70"/>
      <c r="C206" s="70"/>
      <c r="D206" s="70"/>
      <c r="E206" s="70"/>
      <c r="F206" s="70"/>
      <c r="G206" s="70"/>
      <c r="H206" s="70"/>
      <c r="I206" s="277"/>
      <c r="L206" s="4" t="s">
        <v>22</v>
      </c>
      <c r="M206" s="159">
        <v>24</v>
      </c>
      <c r="N206" s="36">
        <v>0</v>
      </c>
      <c r="O206" s="33">
        <f>M206+N206</f>
        <v>24</v>
      </c>
      <c r="P206" s="34">
        <v>0</v>
      </c>
      <c r="Q206" s="143">
        <f>O206+P206</f>
        <v>24</v>
      </c>
      <c r="R206" s="192">
        <v>4</v>
      </c>
      <c r="S206" s="142">
        <v>0</v>
      </c>
      <c r="T206" s="31">
        <f>+R206+S206</f>
        <v>4</v>
      </c>
      <c r="U206" s="145">
        <v>0</v>
      </c>
      <c r="V206" s="31">
        <f>+T206+U206</f>
        <v>4</v>
      </c>
      <c r="W206" s="298">
        <f t="shared" si="76"/>
        <v>-83.33333333333334</v>
      </c>
    </row>
    <row r="207" spans="2:23" ht="12.75">
      <c r="B207" s="70"/>
      <c r="C207" s="70"/>
      <c r="D207" s="70"/>
      <c r="E207" s="70"/>
      <c r="F207" s="70"/>
      <c r="G207" s="70"/>
      <c r="H207" s="70"/>
      <c r="I207" s="277"/>
      <c r="L207" s="4" t="s">
        <v>23</v>
      </c>
      <c r="M207" s="140">
        <v>27</v>
      </c>
      <c r="N207" s="36">
        <v>0</v>
      </c>
      <c r="O207" s="33">
        <f>M207+N207</f>
        <v>27</v>
      </c>
      <c r="P207" s="34">
        <v>0</v>
      </c>
      <c r="Q207" s="143">
        <f>O207+P207</f>
        <v>27</v>
      </c>
      <c r="R207" s="314">
        <v>16</v>
      </c>
      <c r="S207" s="240">
        <v>0</v>
      </c>
      <c r="T207" s="31">
        <f>+R207+S207</f>
        <v>16</v>
      </c>
      <c r="U207" s="145">
        <v>0</v>
      </c>
      <c r="V207" s="31">
        <f>+T207+U207</f>
        <v>16</v>
      </c>
      <c r="W207" s="298">
        <f t="shared" si="76"/>
        <v>-40.74074074074075</v>
      </c>
    </row>
    <row r="208" spans="2:23" ht="13.5" thickBot="1">
      <c r="B208" s="70"/>
      <c r="C208" s="70"/>
      <c r="D208" s="70"/>
      <c r="E208" s="70"/>
      <c r="F208" s="70"/>
      <c r="G208" s="70"/>
      <c r="H208" s="70"/>
      <c r="I208" s="277"/>
      <c r="L208" s="4" t="s">
        <v>24</v>
      </c>
      <c r="M208" s="140">
        <v>22</v>
      </c>
      <c r="N208" s="36">
        <v>0</v>
      </c>
      <c r="O208" s="51">
        <f>M208+N208</f>
        <v>22</v>
      </c>
      <c r="P208" s="52">
        <v>0</v>
      </c>
      <c r="Q208" s="31">
        <f>O208+P208</f>
        <v>22</v>
      </c>
      <c r="R208" s="314">
        <v>20</v>
      </c>
      <c r="S208" s="240">
        <v>0</v>
      </c>
      <c r="T208" s="31">
        <f>+R208+S208</f>
        <v>20</v>
      </c>
      <c r="U208" s="156">
        <v>0</v>
      </c>
      <c r="V208" s="31">
        <f>+T208+U208</f>
        <v>20</v>
      </c>
      <c r="W208" s="298">
        <f t="shared" si="76"/>
        <v>-9.090909090909093</v>
      </c>
    </row>
    <row r="209" spans="2:23" ht="14.25" thickBot="1" thickTop="1">
      <c r="B209" s="70"/>
      <c r="C209" s="70"/>
      <c r="D209" s="70"/>
      <c r="E209" s="70"/>
      <c r="F209" s="70"/>
      <c r="G209" s="70"/>
      <c r="H209" s="70"/>
      <c r="I209" s="277"/>
      <c r="L209" s="44" t="s">
        <v>25</v>
      </c>
      <c r="M209" s="40">
        <f aca="true" t="shared" si="77" ref="M209:V209">+M206+M207+M208</f>
        <v>73</v>
      </c>
      <c r="N209" s="41">
        <f t="shared" si="77"/>
        <v>0</v>
      </c>
      <c r="O209" s="40">
        <f t="shared" si="77"/>
        <v>73</v>
      </c>
      <c r="P209" s="40">
        <f t="shared" si="77"/>
        <v>0</v>
      </c>
      <c r="Q209" s="78">
        <f t="shared" si="77"/>
        <v>73</v>
      </c>
      <c r="R209" s="100">
        <f t="shared" si="77"/>
        <v>40</v>
      </c>
      <c r="S209" s="46">
        <f t="shared" si="77"/>
        <v>0</v>
      </c>
      <c r="T209" s="47">
        <f t="shared" si="77"/>
        <v>40</v>
      </c>
      <c r="U209" s="47">
        <f t="shared" si="77"/>
        <v>0</v>
      </c>
      <c r="V209" s="47">
        <f t="shared" si="77"/>
        <v>40</v>
      </c>
      <c r="W209" s="290">
        <f t="shared" si="76"/>
        <v>-45.205479452054796</v>
      </c>
    </row>
    <row r="210" spans="2:23" ht="14.25" thickBot="1" thickTop="1">
      <c r="B210" s="70"/>
      <c r="C210" s="70"/>
      <c r="D210" s="70"/>
      <c r="E210" s="70"/>
      <c r="F210" s="70"/>
      <c r="G210" s="70"/>
      <c r="H210" s="70"/>
      <c r="I210" s="277"/>
      <c r="L210" s="4" t="s">
        <v>26</v>
      </c>
      <c r="M210" s="29">
        <v>27</v>
      </c>
      <c r="N210" s="36">
        <v>0</v>
      </c>
      <c r="O210" s="33">
        <f>M210+N210</f>
        <v>27</v>
      </c>
      <c r="P210" s="59">
        <v>0</v>
      </c>
      <c r="Q210" s="31">
        <f>O210+P210</f>
        <v>27</v>
      </c>
      <c r="R210" s="314">
        <v>16</v>
      </c>
      <c r="S210" s="240">
        <v>0</v>
      </c>
      <c r="T210" s="31">
        <f>+R210+S210</f>
        <v>16</v>
      </c>
      <c r="U210" s="160">
        <v>0</v>
      </c>
      <c r="V210" s="31">
        <f>+T210+U210</f>
        <v>16</v>
      </c>
      <c r="W210" s="298">
        <f t="shared" si="76"/>
        <v>-40.74074074074075</v>
      </c>
    </row>
    <row r="211" spans="1:23" ht="14.25" thickBot="1" thickTop="1">
      <c r="A211" s="244"/>
      <c r="B211" s="262"/>
      <c r="C211" s="264"/>
      <c r="D211" s="264"/>
      <c r="E211" s="264"/>
      <c r="F211" s="263"/>
      <c r="G211" s="263"/>
      <c r="H211" s="263"/>
      <c r="I211" s="310"/>
      <c r="J211" s="244"/>
      <c r="L211" s="39" t="s">
        <v>69</v>
      </c>
      <c r="M211" s="40">
        <f aca="true" t="shared" si="78" ref="M211:V211">+M205+M209+M210</f>
        <v>178</v>
      </c>
      <c r="N211" s="148">
        <f t="shared" si="78"/>
        <v>0</v>
      </c>
      <c r="O211" s="149">
        <f t="shared" si="78"/>
        <v>178</v>
      </c>
      <c r="P211" s="149">
        <f t="shared" si="78"/>
        <v>0</v>
      </c>
      <c r="Q211" s="149">
        <f t="shared" si="78"/>
        <v>178</v>
      </c>
      <c r="R211" s="40">
        <f t="shared" si="78"/>
        <v>78</v>
      </c>
      <c r="S211" s="148">
        <f t="shared" si="78"/>
        <v>0</v>
      </c>
      <c r="T211" s="149">
        <f t="shared" si="78"/>
        <v>78</v>
      </c>
      <c r="U211" s="149">
        <f t="shared" si="78"/>
        <v>0</v>
      </c>
      <c r="V211" s="149">
        <f t="shared" si="78"/>
        <v>78</v>
      </c>
      <c r="W211" s="290">
        <f t="shared" si="76"/>
        <v>-56.17977528089888</v>
      </c>
    </row>
    <row r="212" spans="1:23" ht="14.25" thickBot="1" thickTop="1">
      <c r="A212" s="70"/>
      <c r="B212" s="262"/>
      <c r="C212" s="264"/>
      <c r="D212" s="264"/>
      <c r="E212" s="264"/>
      <c r="F212" s="263"/>
      <c r="G212" s="263"/>
      <c r="H212" s="263"/>
      <c r="I212" s="310"/>
      <c r="J212" s="70"/>
      <c r="L212" s="39" t="s">
        <v>70</v>
      </c>
      <c r="M212" s="40">
        <f aca="true" t="shared" si="79" ref="M212:V212">+M201+M205+M209+M210</f>
        <v>229</v>
      </c>
      <c r="N212" s="148">
        <f t="shared" si="79"/>
        <v>0</v>
      </c>
      <c r="O212" s="149">
        <f t="shared" si="79"/>
        <v>229</v>
      </c>
      <c r="P212" s="149">
        <f t="shared" si="79"/>
        <v>0</v>
      </c>
      <c r="Q212" s="149">
        <f t="shared" si="79"/>
        <v>229</v>
      </c>
      <c r="R212" s="40">
        <f t="shared" si="79"/>
        <v>143</v>
      </c>
      <c r="S212" s="148">
        <f t="shared" si="79"/>
        <v>0</v>
      </c>
      <c r="T212" s="149">
        <f t="shared" si="79"/>
        <v>143</v>
      </c>
      <c r="U212" s="149">
        <f t="shared" si="79"/>
        <v>0</v>
      </c>
      <c r="V212" s="149">
        <f t="shared" si="79"/>
        <v>143</v>
      </c>
      <c r="W212" s="290">
        <f t="shared" si="76"/>
        <v>-37.55458515283843</v>
      </c>
    </row>
    <row r="213" spans="2:23" ht="13.5" thickTop="1">
      <c r="B213" s="70"/>
      <c r="C213" s="70"/>
      <c r="D213" s="70"/>
      <c r="E213" s="70"/>
      <c r="F213" s="70"/>
      <c r="G213" s="70"/>
      <c r="H213" s="70"/>
      <c r="I213" s="277"/>
      <c r="L213" s="4" t="s">
        <v>28</v>
      </c>
      <c r="M213" s="29">
        <v>26</v>
      </c>
      <c r="N213" s="36">
        <v>0</v>
      </c>
      <c r="O213" s="33">
        <f>M213+N213</f>
        <v>26</v>
      </c>
      <c r="P213" s="34">
        <v>0</v>
      </c>
      <c r="Q213" s="31">
        <f>O213+P213</f>
        <v>26</v>
      </c>
      <c r="R213" s="314"/>
      <c r="S213" s="240"/>
      <c r="T213" s="31"/>
      <c r="U213" s="145"/>
      <c r="V213" s="31"/>
      <c r="W213" s="298"/>
    </row>
    <row r="214" spans="2:23" ht="13.5" thickBot="1">
      <c r="B214" s="70"/>
      <c r="C214" s="70"/>
      <c r="D214" s="70"/>
      <c r="E214" s="70"/>
      <c r="F214" s="70"/>
      <c r="G214" s="70"/>
      <c r="H214" s="70"/>
      <c r="I214" s="277"/>
      <c r="L214" s="4" t="s">
        <v>29</v>
      </c>
      <c r="M214" s="140">
        <v>28</v>
      </c>
      <c r="N214" s="36">
        <v>0</v>
      </c>
      <c r="O214" s="51">
        <f>M214+N214</f>
        <v>28</v>
      </c>
      <c r="P214" s="34"/>
      <c r="Q214" s="31">
        <f>O214+P214</f>
        <v>28</v>
      </c>
      <c r="R214" s="315"/>
      <c r="S214" s="257"/>
      <c r="T214" s="31"/>
      <c r="U214" s="52"/>
      <c r="V214" s="31"/>
      <c r="W214" s="298"/>
    </row>
    <row r="215" spans="2:23" ht="14.25" thickBot="1" thickTop="1">
      <c r="B215" s="70"/>
      <c r="C215" s="70"/>
      <c r="D215" s="70"/>
      <c r="E215" s="70"/>
      <c r="F215" s="70"/>
      <c r="G215" s="70"/>
      <c r="H215" s="70"/>
      <c r="I215" s="277"/>
      <c r="L215" s="44" t="s">
        <v>30</v>
      </c>
      <c r="M215" s="40">
        <f>+M210+M213+M214</f>
        <v>81</v>
      </c>
      <c r="N215" s="41">
        <f>+N210+N213+N214</f>
        <v>0</v>
      </c>
      <c r="O215" s="40">
        <f>+O210+O213+O214</f>
        <v>81</v>
      </c>
      <c r="P215" s="40">
        <f>+P210+P213+P214</f>
        <v>0</v>
      </c>
      <c r="Q215" s="78">
        <f>+Q210+Q213+Q214</f>
        <v>81</v>
      </c>
      <c r="R215" s="254"/>
      <c r="S215" s="255"/>
      <c r="T215" s="125"/>
      <c r="U215" s="256"/>
      <c r="V215" s="125"/>
      <c r="W215" s="290"/>
    </row>
    <row r="216" spans="2:23" ht="14.25" thickBot="1" thickTop="1">
      <c r="B216" s="70"/>
      <c r="C216" s="70"/>
      <c r="D216" s="70"/>
      <c r="E216" s="70"/>
      <c r="F216" s="70"/>
      <c r="G216" s="70"/>
      <c r="H216" s="70"/>
      <c r="I216" s="277"/>
      <c r="L216" s="39" t="s">
        <v>9</v>
      </c>
      <c r="M216" s="149">
        <f>M201+M205+M209+M215</f>
        <v>283</v>
      </c>
      <c r="N216" s="41">
        <f>N201+N205+N209+N215</f>
        <v>0</v>
      </c>
      <c r="O216" s="40">
        <f>O201+O205+O209+O215</f>
        <v>283</v>
      </c>
      <c r="P216" s="40">
        <f>P201+P205+P209+P215</f>
        <v>0</v>
      </c>
      <c r="Q216" s="40">
        <f>Q201+Q205+Q209+Q215</f>
        <v>283</v>
      </c>
      <c r="R216" s="42"/>
      <c r="S216" s="241"/>
      <c r="T216" s="42"/>
      <c r="U216" s="43"/>
      <c r="V216" s="148"/>
      <c r="W216" s="290"/>
    </row>
    <row r="217" spans="2:12" ht="13.5" thickTop="1">
      <c r="B217" s="70"/>
      <c r="C217" s="70"/>
      <c r="D217" s="70"/>
      <c r="E217" s="70"/>
      <c r="F217" s="70"/>
      <c r="G217" s="70"/>
      <c r="H217" s="70"/>
      <c r="I217" s="277"/>
      <c r="L217" s="63" t="s">
        <v>65</v>
      </c>
    </row>
    <row r="218" spans="2:23" ht="12.75" customHeight="1">
      <c r="B218" s="70"/>
      <c r="C218" s="70"/>
      <c r="D218" s="70"/>
      <c r="E218" s="70"/>
      <c r="F218" s="70"/>
      <c r="G218" s="70"/>
      <c r="H218" s="70"/>
      <c r="I218" s="277"/>
      <c r="L218" s="348" t="s">
        <v>55</v>
      </c>
      <c r="M218" s="348"/>
      <c r="N218" s="348"/>
      <c r="O218" s="348"/>
      <c r="P218" s="348"/>
      <c r="Q218" s="348"/>
      <c r="R218" s="348"/>
      <c r="S218" s="348"/>
      <c r="T218" s="348"/>
      <c r="U218" s="348"/>
      <c r="V218" s="348"/>
      <c r="W218" s="348"/>
    </row>
    <row r="219" spans="2:23" ht="15.75">
      <c r="B219" s="70"/>
      <c r="C219" s="70"/>
      <c r="D219" s="70"/>
      <c r="E219" s="70"/>
      <c r="F219" s="70"/>
      <c r="G219" s="70"/>
      <c r="H219" s="70"/>
      <c r="I219" s="277"/>
      <c r="L219" s="349" t="s">
        <v>63</v>
      </c>
      <c r="M219" s="349"/>
      <c r="N219" s="349"/>
      <c r="O219" s="349"/>
      <c r="P219" s="349"/>
      <c r="Q219" s="349"/>
      <c r="R219" s="349"/>
      <c r="S219" s="349"/>
      <c r="T219" s="349"/>
      <c r="U219" s="349"/>
      <c r="V219" s="349"/>
      <c r="W219" s="349"/>
    </row>
    <row r="220" spans="2:23" ht="13.5" thickBot="1">
      <c r="B220" s="70"/>
      <c r="C220" s="70"/>
      <c r="D220" s="70"/>
      <c r="E220" s="70"/>
      <c r="F220" s="70"/>
      <c r="G220" s="70"/>
      <c r="H220" s="70"/>
      <c r="I220" s="277"/>
      <c r="W220" s="272" t="s">
        <v>43</v>
      </c>
    </row>
    <row r="221" spans="2:23" ht="17.25" thickBot="1" thickTop="1">
      <c r="B221" s="70"/>
      <c r="C221" s="70"/>
      <c r="D221" s="70"/>
      <c r="E221" s="70"/>
      <c r="F221" s="70"/>
      <c r="G221" s="70"/>
      <c r="H221" s="70"/>
      <c r="I221" s="277"/>
      <c r="L221" s="3"/>
      <c r="M221" s="350" t="s">
        <v>67</v>
      </c>
      <c r="N221" s="351"/>
      <c r="O221" s="351"/>
      <c r="P221" s="351"/>
      <c r="Q221" s="352"/>
      <c r="R221" s="353" t="s">
        <v>68</v>
      </c>
      <c r="S221" s="354"/>
      <c r="T221" s="354"/>
      <c r="U221" s="354"/>
      <c r="V221" s="355"/>
      <c r="W221" s="269" t="s">
        <v>4</v>
      </c>
    </row>
    <row r="222" spans="2:23" ht="13.5" thickTop="1">
      <c r="B222" s="70"/>
      <c r="C222" s="70"/>
      <c r="D222" s="70"/>
      <c r="E222" s="70"/>
      <c r="F222" s="70"/>
      <c r="G222" s="70"/>
      <c r="H222" s="70"/>
      <c r="I222" s="277"/>
      <c r="L222" s="4" t="s">
        <v>5</v>
      </c>
      <c r="M222" s="5"/>
      <c r="N222" s="8"/>
      <c r="O222" s="9"/>
      <c r="P222" s="10"/>
      <c r="Q222" s="11"/>
      <c r="R222" s="5"/>
      <c r="S222" s="8"/>
      <c r="T222" s="9"/>
      <c r="U222" s="10"/>
      <c r="V222" s="11"/>
      <c r="W222" s="270" t="s">
        <v>6</v>
      </c>
    </row>
    <row r="223" spans="2:23" ht="13.5" thickBot="1">
      <c r="B223" s="70"/>
      <c r="C223" s="70"/>
      <c r="D223" s="70"/>
      <c r="E223" s="70"/>
      <c r="F223" s="70"/>
      <c r="G223" s="70"/>
      <c r="H223" s="70"/>
      <c r="I223" s="277"/>
      <c r="L223" s="12"/>
      <c r="M223" s="15" t="s">
        <v>44</v>
      </c>
      <c r="N223" s="16" t="s">
        <v>45</v>
      </c>
      <c r="O223" s="17" t="s">
        <v>58</v>
      </c>
      <c r="P223" s="18" t="s">
        <v>13</v>
      </c>
      <c r="Q223" s="19" t="s">
        <v>9</v>
      </c>
      <c r="R223" s="15" t="s">
        <v>44</v>
      </c>
      <c r="S223" s="16" t="s">
        <v>45</v>
      </c>
      <c r="T223" s="17" t="s">
        <v>58</v>
      </c>
      <c r="U223" s="18" t="s">
        <v>13</v>
      </c>
      <c r="V223" s="19" t="s">
        <v>9</v>
      </c>
      <c r="W223" s="271"/>
    </row>
    <row r="224" spans="2:23" ht="4.5" customHeight="1" thickTop="1">
      <c r="B224" s="70"/>
      <c r="C224" s="70"/>
      <c r="D224" s="70"/>
      <c r="E224" s="70"/>
      <c r="F224" s="70"/>
      <c r="G224" s="70"/>
      <c r="H224" s="70"/>
      <c r="I224" s="277"/>
      <c r="L224" s="4"/>
      <c r="M224" s="23"/>
      <c r="N224" s="24"/>
      <c r="O224" s="25"/>
      <c r="P224" s="26"/>
      <c r="Q224" s="27"/>
      <c r="R224" s="23"/>
      <c r="S224" s="24"/>
      <c r="T224" s="25"/>
      <c r="U224" s="26"/>
      <c r="V224" s="28"/>
      <c r="W224" s="230"/>
    </row>
    <row r="225" spans="2:23" ht="12.75">
      <c r="B225" s="70"/>
      <c r="C225" s="70"/>
      <c r="D225" s="70"/>
      <c r="E225" s="70"/>
      <c r="F225" s="70"/>
      <c r="G225" s="70"/>
      <c r="H225" s="70"/>
      <c r="I225" s="277"/>
      <c r="L225" s="4" t="s">
        <v>14</v>
      </c>
      <c r="M225" s="29">
        <f aca="true" t="shared" si="80" ref="M225:V225">+M171+M198</f>
        <v>21</v>
      </c>
      <c r="N225" s="36">
        <f t="shared" si="80"/>
        <v>0</v>
      </c>
      <c r="O225" s="33">
        <f t="shared" si="80"/>
        <v>21</v>
      </c>
      <c r="P225" s="34">
        <f t="shared" si="80"/>
        <v>0</v>
      </c>
      <c r="Q225" s="35">
        <f t="shared" si="80"/>
        <v>21</v>
      </c>
      <c r="R225" s="29">
        <f t="shared" si="80"/>
        <v>25</v>
      </c>
      <c r="S225" s="36">
        <f t="shared" si="80"/>
        <v>0</v>
      </c>
      <c r="T225" s="33">
        <f t="shared" si="80"/>
        <v>25</v>
      </c>
      <c r="U225" s="34">
        <f t="shared" si="80"/>
        <v>0</v>
      </c>
      <c r="V225" s="31">
        <f t="shared" si="80"/>
        <v>25</v>
      </c>
      <c r="W225" s="32">
        <f aca="true" t="shared" si="81" ref="W225:W239">IF(Q225=0,0,((V225/Q225)-1)*100)</f>
        <v>19.047619047619047</v>
      </c>
    </row>
    <row r="226" spans="2:23" ht="12.75">
      <c r="B226" s="70"/>
      <c r="C226" s="70"/>
      <c r="D226" s="70"/>
      <c r="E226" s="70"/>
      <c r="F226" s="70"/>
      <c r="G226" s="70"/>
      <c r="H226" s="70"/>
      <c r="I226" s="277"/>
      <c r="L226" s="4" t="s">
        <v>15</v>
      </c>
      <c r="M226" s="29">
        <f aca="true" t="shared" si="82" ref="M226:V226">+M199+M172</f>
        <v>28</v>
      </c>
      <c r="N226" s="36">
        <f t="shared" si="82"/>
        <v>0</v>
      </c>
      <c r="O226" s="33">
        <f t="shared" si="82"/>
        <v>28</v>
      </c>
      <c r="P226" s="34">
        <f t="shared" si="82"/>
        <v>0</v>
      </c>
      <c r="Q226" s="35">
        <f t="shared" si="82"/>
        <v>28</v>
      </c>
      <c r="R226" s="29">
        <f t="shared" si="82"/>
        <v>22</v>
      </c>
      <c r="S226" s="36">
        <f t="shared" si="82"/>
        <v>0</v>
      </c>
      <c r="T226" s="33">
        <f t="shared" si="82"/>
        <v>22</v>
      </c>
      <c r="U226" s="34">
        <f t="shared" si="82"/>
        <v>0</v>
      </c>
      <c r="V226" s="31">
        <f t="shared" si="82"/>
        <v>22</v>
      </c>
      <c r="W226" s="289">
        <f t="shared" si="81"/>
        <v>-21.42857142857143</v>
      </c>
    </row>
    <row r="227" spans="2:23" ht="13.5" thickBot="1">
      <c r="B227" s="70"/>
      <c r="C227" s="70"/>
      <c r="D227" s="70"/>
      <c r="E227" s="70"/>
      <c r="F227" s="70"/>
      <c r="G227" s="70"/>
      <c r="H227" s="70"/>
      <c r="I227" s="277"/>
      <c r="L227" s="4" t="s">
        <v>16</v>
      </c>
      <c r="M227" s="29">
        <f>+M173+M200</f>
        <v>2</v>
      </c>
      <c r="N227" s="36">
        <f>+N173+N200</f>
        <v>0</v>
      </c>
      <c r="O227" s="33">
        <f>+O173+O200</f>
        <v>2</v>
      </c>
      <c r="P227" s="34">
        <f>+P173+P200</f>
        <v>0</v>
      </c>
      <c r="Q227" s="35">
        <f>+Q173+Q200</f>
        <v>2</v>
      </c>
      <c r="R227" s="29">
        <f>+R200+R173</f>
        <v>18</v>
      </c>
      <c r="S227" s="36">
        <f>+S200+S173</f>
        <v>0</v>
      </c>
      <c r="T227" s="33">
        <f>+T200+T173</f>
        <v>18</v>
      </c>
      <c r="U227" s="34">
        <f>+U200+U173</f>
        <v>0</v>
      </c>
      <c r="V227" s="31">
        <f>+V200+V173</f>
        <v>18</v>
      </c>
      <c r="W227" s="32">
        <f t="shared" si="81"/>
        <v>800</v>
      </c>
    </row>
    <row r="228" spans="2:23" ht="14.25" thickBot="1" thickTop="1">
      <c r="B228" s="70"/>
      <c r="C228" s="70"/>
      <c r="D228" s="70"/>
      <c r="E228" s="70"/>
      <c r="F228" s="70"/>
      <c r="G228" s="70"/>
      <c r="H228" s="70"/>
      <c r="I228" s="277"/>
      <c r="L228" s="39" t="s">
        <v>59</v>
      </c>
      <c r="M228" s="40">
        <f>M226+M225+M227</f>
        <v>51</v>
      </c>
      <c r="N228" s="41">
        <f>N226+N225+N227</f>
        <v>0</v>
      </c>
      <c r="O228" s="40">
        <f>O226+O225+O227</f>
        <v>51</v>
      </c>
      <c r="P228" s="40">
        <f>P226+P225+P227</f>
        <v>0</v>
      </c>
      <c r="Q228" s="40">
        <f>Q226+Q225+Q227</f>
        <v>51</v>
      </c>
      <c r="R228" s="40">
        <f>+R225+R226+R227</f>
        <v>65</v>
      </c>
      <c r="S228" s="41">
        <f>+S225+S226+S227</f>
        <v>0</v>
      </c>
      <c r="T228" s="40">
        <f>+T225+T226+T227</f>
        <v>65</v>
      </c>
      <c r="U228" s="40">
        <f>+U225+U226+U227</f>
        <v>0</v>
      </c>
      <c r="V228" s="42">
        <f>+V225+V226+V227</f>
        <v>65</v>
      </c>
      <c r="W228" s="54">
        <f t="shared" si="81"/>
        <v>27.450980392156854</v>
      </c>
    </row>
    <row r="229" spans="2:23" ht="13.5" thickTop="1">
      <c r="B229" s="70"/>
      <c r="C229" s="70"/>
      <c r="D229" s="70"/>
      <c r="E229" s="70"/>
      <c r="F229" s="70"/>
      <c r="G229" s="70"/>
      <c r="H229" s="70"/>
      <c r="I229" s="277"/>
      <c r="L229" s="4" t="s">
        <v>18</v>
      </c>
      <c r="M229" s="29">
        <f aca="true" t="shared" si="83" ref="M229:N231">+M175+M202</f>
        <v>31</v>
      </c>
      <c r="N229" s="36">
        <f t="shared" si="83"/>
        <v>0</v>
      </c>
      <c r="O229" s="33">
        <f>+M229+N229</f>
        <v>31</v>
      </c>
      <c r="P229" s="34">
        <f>+P175+P202</f>
        <v>0</v>
      </c>
      <c r="Q229" s="35">
        <f>+O229+P229</f>
        <v>31</v>
      </c>
      <c r="R229" s="29">
        <f aca="true" t="shared" si="84" ref="R229:V230">+R175+R202</f>
        <v>0</v>
      </c>
      <c r="S229" s="36">
        <f t="shared" si="84"/>
        <v>0</v>
      </c>
      <c r="T229" s="33">
        <f t="shared" si="84"/>
        <v>0</v>
      </c>
      <c r="U229" s="34">
        <f t="shared" si="84"/>
        <v>0</v>
      </c>
      <c r="V229" s="31">
        <f t="shared" si="84"/>
        <v>0</v>
      </c>
      <c r="W229" s="289">
        <f t="shared" si="81"/>
        <v>-100</v>
      </c>
    </row>
    <row r="230" spans="2:23" ht="12.75">
      <c r="B230" s="70"/>
      <c r="C230" s="70"/>
      <c r="D230" s="70"/>
      <c r="E230" s="70"/>
      <c r="F230" s="70"/>
      <c r="G230" s="70"/>
      <c r="H230" s="70"/>
      <c r="I230" s="277"/>
      <c r="L230" s="4" t="s">
        <v>19</v>
      </c>
      <c r="M230" s="29">
        <f t="shared" si="83"/>
        <v>25</v>
      </c>
      <c r="N230" s="36">
        <f t="shared" si="83"/>
        <v>0</v>
      </c>
      <c r="O230" s="33">
        <f>+M230+N230</f>
        <v>25</v>
      </c>
      <c r="P230" s="34">
        <f>+P203+P176</f>
        <v>0</v>
      </c>
      <c r="Q230" s="35">
        <f>+O230+P230</f>
        <v>25</v>
      </c>
      <c r="R230" s="29">
        <f t="shared" si="84"/>
        <v>0</v>
      </c>
      <c r="S230" s="36">
        <f t="shared" si="84"/>
        <v>0</v>
      </c>
      <c r="T230" s="33">
        <f t="shared" si="84"/>
        <v>0</v>
      </c>
      <c r="U230" s="34">
        <f t="shared" si="84"/>
        <v>0</v>
      </c>
      <c r="V230" s="31">
        <f t="shared" si="84"/>
        <v>0</v>
      </c>
      <c r="W230" s="289">
        <f t="shared" si="81"/>
        <v>-100</v>
      </c>
    </row>
    <row r="231" spans="2:23" ht="13.5" thickBot="1">
      <c r="B231" s="70"/>
      <c r="C231" s="70"/>
      <c r="D231" s="70"/>
      <c r="E231" s="70"/>
      <c r="F231" s="70"/>
      <c r="G231" s="70"/>
      <c r="H231" s="70"/>
      <c r="I231" s="277"/>
      <c r="L231" s="12" t="s">
        <v>20</v>
      </c>
      <c r="M231" s="29">
        <f t="shared" si="83"/>
        <v>22</v>
      </c>
      <c r="N231" s="36">
        <f t="shared" si="83"/>
        <v>0</v>
      </c>
      <c r="O231" s="33">
        <f>+M231+N231</f>
        <v>22</v>
      </c>
      <c r="P231" s="34">
        <f>+P204+P177</f>
        <v>0</v>
      </c>
      <c r="Q231" s="35">
        <f>+O231+P231</f>
        <v>22</v>
      </c>
      <c r="R231" s="29">
        <f>+R177+R204</f>
        <v>22</v>
      </c>
      <c r="S231" s="36">
        <f>+S177+S204</f>
        <v>0</v>
      </c>
      <c r="T231" s="33">
        <f>+S231+R231</f>
        <v>22</v>
      </c>
      <c r="U231" s="34">
        <v>0</v>
      </c>
      <c r="V231" s="31">
        <f>+U231+T231</f>
        <v>22</v>
      </c>
      <c r="W231" s="32">
        <f t="shared" si="81"/>
        <v>0</v>
      </c>
    </row>
    <row r="232" spans="2:23" ht="14.25" thickBot="1" thickTop="1">
      <c r="B232" s="70"/>
      <c r="C232" s="70"/>
      <c r="D232" s="70"/>
      <c r="E232" s="70"/>
      <c r="F232" s="70"/>
      <c r="G232" s="70"/>
      <c r="H232" s="70"/>
      <c r="I232" s="277"/>
      <c r="L232" s="39" t="s">
        <v>21</v>
      </c>
      <c r="M232" s="152">
        <f aca="true" t="shared" si="85" ref="M232:V232">M229+M230+M231</f>
        <v>78</v>
      </c>
      <c r="N232" s="49">
        <f t="shared" si="85"/>
        <v>0</v>
      </c>
      <c r="O232" s="47">
        <f t="shared" si="85"/>
        <v>78</v>
      </c>
      <c r="P232" s="47">
        <f t="shared" si="85"/>
        <v>0</v>
      </c>
      <c r="Q232" s="180">
        <f t="shared" si="85"/>
        <v>78</v>
      </c>
      <c r="R232" s="152">
        <f t="shared" si="85"/>
        <v>22</v>
      </c>
      <c r="S232" s="49">
        <f t="shared" si="85"/>
        <v>0</v>
      </c>
      <c r="T232" s="125">
        <f t="shared" si="85"/>
        <v>22</v>
      </c>
      <c r="U232" s="47">
        <f t="shared" si="85"/>
        <v>0</v>
      </c>
      <c r="V232" s="125">
        <f t="shared" si="85"/>
        <v>22</v>
      </c>
      <c r="W232" s="291">
        <f t="shared" si="81"/>
        <v>-71.7948717948718</v>
      </c>
    </row>
    <row r="233" spans="2:23" ht="13.5" thickTop="1">
      <c r="B233" s="70"/>
      <c r="C233" s="70"/>
      <c r="D233" s="70"/>
      <c r="E233" s="70"/>
      <c r="F233" s="70"/>
      <c r="G233" s="70"/>
      <c r="H233" s="70"/>
      <c r="I233" s="277"/>
      <c r="L233" s="4" t="s">
        <v>22</v>
      </c>
      <c r="M233" s="29">
        <f aca="true" t="shared" si="86" ref="M233:N235">+M179+M206</f>
        <v>24</v>
      </c>
      <c r="N233" s="36">
        <f t="shared" si="86"/>
        <v>0</v>
      </c>
      <c r="O233" s="33">
        <f>+N233+M233</f>
        <v>24</v>
      </c>
      <c r="P233" s="34">
        <f>+P206+P179</f>
        <v>0</v>
      </c>
      <c r="Q233" s="35">
        <f>+O233+P233</f>
        <v>24</v>
      </c>
      <c r="R233" s="192">
        <f>+R206+R179</f>
        <v>4</v>
      </c>
      <c r="S233" s="131">
        <f>+S179+S206</f>
        <v>0</v>
      </c>
      <c r="T233" s="31">
        <f>+R233+S233</f>
        <v>4</v>
      </c>
      <c r="U233" s="34">
        <f>+U179+U206</f>
        <v>0</v>
      </c>
      <c r="V233" s="31">
        <f>+T233+U233</f>
        <v>4</v>
      </c>
      <c r="W233" s="300">
        <f t="shared" si="81"/>
        <v>-83.33333333333334</v>
      </c>
    </row>
    <row r="234" spans="2:23" ht="12.75">
      <c r="B234" s="70"/>
      <c r="C234" s="70"/>
      <c r="D234" s="70"/>
      <c r="E234" s="70"/>
      <c r="F234" s="70"/>
      <c r="G234" s="70"/>
      <c r="H234" s="70"/>
      <c r="I234" s="277"/>
      <c r="L234" s="4" t="s">
        <v>23</v>
      </c>
      <c r="M234" s="29">
        <f t="shared" si="86"/>
        <v>27</v>
      </c>
      <c r="N234" s="36">
        <f t="shared" si="86"/>
        <v>0</v>
      </c>
      <c r="O234" s="33">
        <f>+N234+M234</f>
        <v>27</v>
      </c>
      <c r="P234" s="34">
        <f>+P207+P180</f>
        <v>0</v>
      </c>
      <c r="Q234" s="35">
        <f>+O234+P234</f>
        <v>27</v>
      </c>
      <c r="R234" s="36">
        <f>+R207+R180</f>
        <v>16</v>
      </c>
      <c r="S234" s="240">
        <f>+S180+S207</f>
        <v>0</v>
      </c>
      <c r="T234" s="31">
        <f>+R234+S234</f>
        <v>16</v>
      </c>
      <c r="U234" s="34">
        <f>+U180+U207</f>
        <v>0</v>
      </c>
      <c r="V234" s="31">
        <f>+T234+U234</f>
        <v>16</v>
      </c>
      <c r="W234" s="301">
        <f t="shared" si="81"/>
        <v>-40.74074074074075</v>
      </c>
    </row>
    <row r="235" spans="2:23" ht="13.5" thickBot="1">
      <c r="B235" s="70"/>
      <c r="C235" s="70"/>
      <c r="D235" s="70"/>
      <c r="E235" s="70"/>
      <c r="F235" s="70"/>
      <c r="G235" s="70"/>
      <c r="H235" s="70"/>
      <c r="I235" s="277"/>
      <c r="L235" s="4" t="s">
        <v>24</v>
      </c>
      <c r="M235" s="29">
        <f t="shared" si="86"/>
        <v>22</v>
      </c>
      <c r="N235" s="36">
        <f t="shared" si="86"/>
        <v>0</v>
      </c>
      <c r="O235" s="33">
        <f>+M235+N235</f>
        <v>22</v>
      </c>
      <c r="P235" s="34">
        <f>+P191+P208</f>
        <v>0</v>
      </c>
      <c r="Q235" s="35">
        <f>+O235+P235</f>
        <v>22</v>
      </c>
      <c r="R235" s="36">
        <f>+R208+R181</f>
        <v>20</v>
      </c>
      <c r="S235" s="240">
        <v>0</v>
      </c>
      <c r="T235" s="31">
        <f>+R235+S235</f>
        <v>20</v>
      </c>
      <c r="U235" s="156">
        <v>0</v>
      </c>
      <c r="V235" s="31">
        <f>+T235+U235</f>
        <v>20</v>
      </c>
      <c r="W235" s="302">
        <f t="shared" si="81"/>
        <v>-9.090909090909093</v>
      </c>
    </row>
    <row r="236" spans="1:23" ht="14.25" thickBot="1" thickTop="1">
      <c r="A236" s="244"/>
      <c r="B236" s="262"/>
      <c r="C236" s="264"/>
      <c r="D236" s="264"/>
      <c r="E236" s="264"/>
      <c r="F236" s="263"/>
      <c r="G236" s="263"/>
      <c r="H236" s="263"/>
      <c r="I236" s="310"/>
      <c r="J236" s="244"/>
      <c r="L236" s="44" t="s">
        <v>25</v>
      </c>
      <c r="M236" s="40">
        <f aca="true" t="shared" si="87" ref="M236:V236">+M233+M234+M235</f>
        <v>73</v>
      </c>
      <c r="N236" s="148">
        <f t="shared" si="87"/>
        <v>0</v>
      </c>
      <c r="O236" s="149">
        <f t="shared" si="87"/>
        <v>73</v>
      </c>
      <c r="P236" s="149">
        <f t="shared" si="87"/>
        <v>0</v>
      </c>
      <c r="Q236" s="149">
        <f t="shared" si="87"/>
        <v>73</v>
      </c>
      <c r="R236" s="40">
        <f t="shared" si="87"/>
        <v>40</v>
      </c>
      <c r="S236" s="148">
        <f t="shared" si="87"/>
        <v>0</v>
      </c>
      <c r="T236" s="149">
        <f t="shared" si="87"/>
        <v>40</v>
      </c>
      <c r="U236" s="149">
        <f t="shared" si="87"/>
        <v>0</v>
      </c>
      <c r="V236" s="149">
        <f t="shared" si="87"/>
        <v>40</v>
      </c>
      <c r="W236" s="290">
        <f t="shared" si="81"/>
        <v>-45.205479452054796</v>
      </c>
    </row>
    <row r="237" spans="2:23" ht="14.25" thickBot="1" thickTop="1">
      <c r="B237" s="70"/>
      <c r="C237" s="70"/>
      <c r="D237" s="70"/>
      <c r="E237" s="70"/>
      <c r="F237" s="70"/>
      <c r="G237" s="70"/>
      <c r="H237" s="70"/>
      <c r="I237" s="277"/>
      <c r="L237" s="4" t="s">
        <v>26</v>
      </c>
      <c r="M237" s="164">
        <f>+M183+M210</f>
        <v>27</v>
      </c>
      <c r="N237" s="36">
        <f>+N183+N210</f>
        <v>0</v>
      </c>
      <c r="O237" s="33">
        <f>+O183+O210</f>
        <v>27</v>
      </c>
      <c r="P237" s="34">
        <f>+P183+P210</f>
        <v>0</v>
      </c>
      <c r="Q237" s="35">
        <f>+Q183+Q210</f>
        <v>27</v>
      </c>
      <c r="R237" s="36">
        <f>+R210+R183</f>
        <v>16</v>
      </c>
      <c r="S237" s="240">
        <f>+S183+S210</f>
        <v>0</v>
      </c>
      <c r="T237" s="31">
        <f>+R237+S237</f>
        <v>16</v>
      </c>
      <c r="U237" s="160">
        <v>0</v>
      </c>
      <c r="V237" s="31">
        <f>+T237+U237</f>
        <v>16</v>
      </c>
      <c r="W237" s="303">
        <f t="shared" si="81"/>
        <v>-40.74074074074075</v>
      </c>
    </row>
    <row r="238" spans="1:23" ht="14.25" thickBot="1" thickTop="1">
      <c r="A238" s="70"/>
      <c r="B238" s="262"/>
      <c r="C238" s="264"/>
      <c r="D238" s="264"/>
      <c r="E238" s="264"/>
      <c r="F238" s="263"/>
      <c r="G238" s="263"/>
      <c r="H238" s="263"/>
      <c r="I238" s="310"/>
      <c r="J238" s="70"/>
      <c r="L238" s="39" t="s">
        <v>69</v>
      </c>
      <c r="M238" s="40">
        <f aca="true" t="shared" si="88" ref="M238:V238">+M232+M236+M237</f>
        <v>178</v>
      </c>
      <c r="N238" s="148">
        <f t="shared" si="88"/>
        <v>0</v>
      </c>
      <c r="O238" s="149">
        <f t="shared" si="88"/>
        <v>178</v>
      </c>
      <c r="P238" s="149">
        <f t="shared" si="88"/>
        <v>0</v>
      </c>
      <c r="Q238" s="149">
        <f t="shared" si="88"/>
        <v>178</v>
      </c>
      <c r="R238" s="40">
        <f t="shared" si="88"/>
        <v>78</v>
      </c>
      <c r="S238" s="148">
        <f t="shared" si="88"/>
        <v>0</v>
      </c>
      <c r="T238" s="149">
        <f t="shared" si="88"/>
        <v>78</v>
      </c>
      <c r="U238" s="149">
        <f t="shared" si="88"/>
        <v>0</v>
      </c>
      <c r="V238" s="149">
        <f t="shared" si="88"/>
        <v>78</v>
      </c>
      <c r="W238" s="290">
        <f t="shared" si="81"/>
        <v>-56.17977528089888</v>
      </c>
    </row>
    <row r="239" spans="2:23" ht="14.25" thickBot="1" thickTop="1">
      <c r="B239" s="70"/>
      <c r="C239" s="70"/>
      <c r="D239" s="70"/>
      <c r="E239" s="70"/>
      <c r="F239" s="70"/>
      <c r="G239" s="70"/>
      <c r="H239" s="70"/>
      <c r="I239" s="277"/>
      <c r="L239" s="39" t="s">
        <v>70</v>
      </c>
      <c r="M239" s="40">
        <f aca="true" t="shared" si="89" ref="M239:V239">+M228+M232+M236+M237</f>
        <v>229</v>
      </c>
      <c r="N239" s="199">
        <f t="shared" si="89"/>
        <v>0</v>
      </c>
      <c r="O239" s="200">
        <f t="shared" si="89"/>
        <v>229</v>
      </c>
      <c r="P239" s="40">
        <f t="shared" si="89"/>
        <v>0</v>
      </c>
      <c r="Q239" s="136">
        <f t="shared" si="89"/>
        <v>229</v>
      </c>
      <c r="R239" s="171">
        <f t="shared" si="89"/>
        <v>143</v>
      </c>
      <c r="S239" s="46">
        <f t="shared" si="89"/>
        <v>0</v>
      </c>
      <c r="T239" s="47">
        <f t="shared" si="89"/>
        <v>143</v>
      </c>
      <c r="U239" s="47">
        <f t="shared" si="89"/>
        <v>0</v>
      </c>
      <c r="V239" s="47">
        <f t="shared" si="89"/>
        <v>143</v>
      </c>
      <c r="W239" s="291">
        <f t="shared" si="81"/>
        <v>-37.55458515283843</v>
      </c>
    </row>
    <row r="240" spans="2:23" ht="13.5" thickTop="1">
      <c r="B240" s="70"/>
      <c r="C240" s="70"/>
      <c r="D240" s="70"/>
      <c r="E240" s="70"/>
      <c r="F240" s="70"/>
      <c r="G240" s="70"/>
      <c r="H240" s="70"/>
      <c r="I240" s="277"/>
      <c r="L240" s="4" t="s">
        <v>28</v>
      </c>
      <c r="M240" s="29">
        <f>+M186+M213</f>
        <v>26</v>
      </c>
      <c r="N240" s="36">
        <f>+N186+N213</f>
        <v>0</v>
      </c>
      <c r="O240" s="33">
        <f aca="true" t="shared" si="90" ref="O240:Q241">+O213+O186</f>
        <v>26</v>
      </c>
      <c r="P240" s="34">
        <f t="shared" si="90"/>
        <v>0</v>
      </c>
      <c r="Q240" s="35">
        <f t="shared" si="90"/>
        <v>26</v>
      </c>
      <c r="R240" s="36"/>
      <c r="S240" s="240"/>
      <c r="T240" s="31"/>
      <c r="U240" s="145"/>
      <c r="V240" s="31"/>
      <c r="W240" s="302"/>
    </row>
    <row r="241" spans="2:23" ht="13.5" thickBot="1">
      <c r="B241" s="70"/>
      <c r="C241" s="70"/>
      <c r="D241" s="70"/>
      <c r="E241" s="70"/>
      <c r="F241" s="70"/>
      <c r="G241" s="70"/>
      <c r="H241" s="70"/>
      <c r="I241" s="277"/>
      <c r="L241" s="4" t="s">
        <v>29</v>
      </c>
      <c r="M241" s="29">
        <f>+M187+M214</f>
        <v>28</v>
      </c>
      <c r="N241" s="36">
        <f>+N187+N214</f>
        <v>0</v>
      </c>
      <c r="O241" s="33">
        <f t="shared" si="90"/>
        <v>28</v>
      </c>
      <c r="P241" s="52">
        <f t="shared" si="90"/>
        <v>0</v>
      </c>
      <c r="Q241" s="35">
        <f t="shared" si="90"/>
        <v>28</v>
      </c>
      <c r="R241" s="36"/>
      <c r="S241" s="257"/>
      <c r="T241" s="31"/>
      <c r="U241" s="52"/>
      <c r="V241" s="31"/>
      <c r="W241" s="289"/>
    </row>
    <row r="242" spans="2:23" ht="14.25" thickBot="1" thickTop="1">
      <c r="B242" s="70"/>
      <c r="C242" s="70"/>
      <c r="D242" s="70"/>
      <c r="E242" s="70"/>
      <c r="F242" s="70"/>
      <c r="G242" s="70"/>
      <c r="H242" s="70"/>
      <c r="I242" s="277"/>
      <c r="L242" s="44" t="s">
        <v>30</v>
      </c>
      <c r="M242" s="40">
        <f>+M237+M240+M241</f>
        <v>81</v>
      </c>
      <c r="N242" s="162">
        <f>+N237+N240+N241</f>
        <v>0</v>
      </c>
      <c r="O242" s="43">
        <f>+O237+O240+O241</f>
        <v>81</v>
      </c>
      <c r="P242" s="43">
        <f>+P237+P240+P241</f>
        <v>0</v>
      </c>
      <c r="Q242" s="53">
        <f>+Q237+Q240+Q241</f>
        <v>81</v>
      </c>
      <c r="R242" s="254"/>
      <c r="S242" s="255"/>
      <c r="T242" s="125"/>
      <c r="U242" s="256"/>
      <c r="V242" s="125"/>
      <c r="W242" s="339"/>
    </row>
    <row r="243" spans="12:23" ht="14.25" thickBot="1" thickTop="1">
      <c r="L243" s="39" t="s">
        <v>9</v>
      </c>
      <c r="M243" s="40">
        <f>M228+M232+M239+M242</f>
        <v>439</v>
      </c>
      <c r="N243" s="41">
        <f>N228+N232+N239+N242</f>
        <v>0</v>
      </c>
      <c r="O243" s="40">
        <f>O228+O232+O239+O242</f>
        <v>439</v>
      </c>
      <c r="P243" s="40">
        <f>P228+P232+P239+P242</f>
        <v>0</v>
      </c>
      <c r="Q243" s="40">
        <f>Q228+Q232+Q239+Q242</f>
        <v>439</v>
      </c>
      <c r="R243" s="42"/>
      <c r="S243" s="241"/>
      <c r="T243" s="42"/>
      <c r="U243" s="43"/>
      <c r="V243" s="148"/>
      <c r="W243" s="305"/>
    </row>
    <row r="244" ht="13.5" thickTop="1">
      <c r="L244" s="63" t="s">
        <v>65</v>
      </c>
    </row>
  </sheetData>
  <sheetProtection password="CF53" sheet="1"/>
  <mergeCells count="48">
    <mergeCell ref="B57:I57"/>
    <mergeCell ref="L57:W57"/>
    <mergeCell ref="B29:I29"/>
    <mergeCell ref="L29:W29"/>
    <mergeCell ref="B56:I56"/>
    <mergeCell ref="L56:W56"/>
    <mergeCell ref="B30:I30"/>
    <mergeCell ref="L30:W30"/>
    <mergeCell ref="M32:Q32"/>
    <mergeCell ref="R32:V32"/>
    <mergeCell ref="M5:Q5"/>
    <mergeCell ref="R5:V5"/>
    <mergeCell ref="C5:E5"/>
    <mergeCell ref="F5:H5"/>
    <mergeCell ref="B2:I2"/>
    <mergeCell ref="L2:W2"/>
    <mergeCell ref="B3:I3"/>
    <mergeCell ref="L3:W3"/>
    <mergeCell ref="C32:E32"/>
    <mergeCell ref="F32:H32"/>
    <mergeCell ref="M86:Q86"/>
    <mergeCell ref="R86:V86"/>
    <mergeCell ref="C59:E59"/>
    <mergeCell ref="F59:H59"/>
    <mergeCell ref="M59:Q59"/>
    <mergeCell ref="R59:V59"/>
    <mergeCell ref="L83:W83"/>
    <mergeCell ref="L84:W84"/>
    <mergeCell ref="M140:Q140"/>
    <mergeCell ref="R140:V140"/>
    <mergeCell ref="M221:Q221"/>
    <mergeCell ref="R221:V221"/>
    <mergeCell ref="M194:Q194"/>
    <mergeCell ref="R194:V194"/>
    <mergeCell ref="L218:W218"/>
    <mergeCell ref="L219:W219"/>
    <mergeCell ref="L191:W191"/>
    <mergeCell ref="L192:W192"/>
    <mergeCell ref="L164:W164"/>
    <mergeCell ref="L165:W165"/>
    <mergeCell ref="M167:Q167"/>
    <mergeCell ref="R167:V167"/>
    <mergeCell ref="L110:W110"/>
    <mergeCell ref="L111:W111"/>
    <mergeCell ref="L137:W137"/>
    <mergeCell ref="L138:W138"/>
    <mergeCell ref="M113:Q113"/>
    <mergeCell ref="R113:V113"/>
  </mergeCells>
  <printOptions horizontalCentered="1"/>
  <pageMargins left="0.6692913385826772" right="0.4330708661417323" top="1.1811023622047245" bottom="0.984251968503937" header="0.8661417322834646" footer="0.4330708661417323"/>
  <pageSetup fitToHeight="1" fitToWidth="1" horizontalDpi="300" verticalDpi="300" orientation="portrait" paperSize="9" scale="66" r:id="rId1"/>
  <headerFooter alignWithMargins="0">
    <oddHeader>&amp;LMonthly Air Transport Statistics : Hat Yai International Airport
</oddHeader>
    <oddFooter>&amp;LAir Transport Information Division, Corporate Strategy Department&amp;C&amp;D&amp;R&amp;T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44"/>
  <sheetViews>
    <sheetView zoomScalePageLayoutView="0" workbookViewId="0" topLeftCell="I1">
      <selection activeCell="J86" sqref="J86"/>
    </sheetView>
  </sheetViews>
  <sheetFormatPr defaultColWidth="7.00390625" defaultRowHeight="23.25"/>
  <cols>
    <col min="1" max="1" width="7.00390625" style="1" customWidth="1"/>
    <col min="2" max="2" width="12.421875" style="1" customWidth="1"/>
    <col min="3" max="3" width="11.57421875" style="1" customWidth="1"/>
    <col min="4" max="4" width="11.421875" style="1" customWidth="1"/>
    <col min="5" max="5" width="9.8515625" style="1" customWidth="1"/>
    <col min="6" max="6" width="10.8515625" style="1" customWidth="1"/>
    <col min="7" max="7" width="11.140625" style="1" customWidth="1"/>
    <col min="8" max="8" width="11.28125" style="1" customWidth="1"/>
    <col min="9" max="9" width="8.7109375" style="327" customWidth="1"/>
    <col min="10" max="11" width="7.00390625" style="1" customWidth="1"/>
    <col min="12" max="12" width="13.00390625" style="1" customWidth="1"/>
    <col min="13" max="13" width="11.28125" style="1" customWidth="1"/>
    <col min="14" max="14" width="11.7109375" style="1" customWidth="1"/>
    <col min="15" max="15" width="12.57421875" style="1" customWidth="1"/>
    <col min="16" max="16" width="10.00390625" style="1" customWidth="1"/>
    <col min="17" max="17" width="12.7109375" style="1" customWidth="1"/>
    <col min="18" max="19" width="11.00390625" style="1" customWidth="1"/>
    <col min="20" max="20" width="12.57421875" style="1" customWidth="1"/>
    <col min="21" max="21" width="9.28125" style="1" customWidth="1"/>
    <col min="22" max="22" width="11.00390625" style="1" customWidth="1"/>
    <col min="23" max="23" width="9.57421875" style="327" customWidth="1"/>
    <col min="24" max="24" width="7.00390625" style="121" bestFit="1" customWidth="1"/>
    <col min="25" max="25" width="6.00390625" style="1" bestFit="1" customWidth="1"/>
    <col min="26" max="26" width="7.00390625" style="1" customWidth="1"/>
    <col min="27" max="27" width="7.00390625" style="342" customWidth="1"/>
    <col min="28" max="16384" width="7.00390625" style="1" customWidth="1"/>
  </cols>
  <sheetData>
    <row r="2" spans="2:23" ht="12.75">
      <c r="B2" s="348" t="s">
        <v>0</v>
      </c>
      <c r="C2" s="348"/>
      <c r="D2" s="348"/>
      <c r="E2" s="348"/>
      <c r="F2" s="348"/>
      <c r="G2" s="348"/>
      <c r="H2" s="348"/>
      <c r="I2" s="348"/>
      <c r="L2" s="348" t="s">
        <v>1</v>
      </c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</row>
    <row r="3" spans="2:23" ht="15.75">
      <c r="B3" s="349" t="s">
        <v>2</v>
      </c>
      <c r="C3" s="349"/>
      <c r="D3" s="349"/>
      <c r="E3" s="349"/>
      <c r="F3" s="349"/>
      <c r="G3" s="349"/>
      <c r="H3" s="349"/>
      <c r="I3" s="349"/>
      <c r="L3" s="349" t="s">
        <v>3</v>
      </c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</row>
    <row r="4" ht="13.5" thickBot="1"/>
    <row r="5" spans="2:23" ht="17.25" thickBot="1" thickTop="1">
      <c r="B5" s="3"/>
      <c r="C5" s="356" t="s">
        <v>67</v>
      </c>
      <c r="D5" s="357"/>
      <c r="E5" s="358"/>
      <c r="F5" s="359" t="s">
        <v>68</v>
      </c>
      <c r="G5" s="360"/>
      <c r="H5" s="361"/>
      <c r="I5" s="328" t="s">
        <v>4</v>
      </c>
      <c r="L5" s="3"/>
      <c r="M5" s="350" t="s">
        <v>67</v>
      </c>
      <c r="N5" s="351"/>
      <c r="O5" s="351"/>
      <c r="P5" s="351"/>
      <c r="Q5" s="352"/>
      <c r="R5" s="353" t="s">
        <v>68</v>
      </c>
      <c r="S5" s="354"/>
      <c r="T5" s="354"/>
      <c r="U5" s="354"/>
      <c r="V5" s="355"/>
      <c r="W5" s="328" t="s">
        <v>4</v>
      </c>
    </row>
    <row r="6" spans="2:23" ht="13.5" thickTop="1">
      <c r="B6" s="4" t="s">
        <v>5</v>
      </c>
      <c r="C6" s="5"/>
      <c r="D6" s="6"/>
      <c r="E6" s="7"/>
      <c r="F6" s="5"/>
      <c r="G6" s="6"/>
      <c r="H6" s="7"/>
      <c r="I6" s="329" t="s">
        <v>6</v>
      </c>
      <c r="L6" s="4" t="s">
        <v>5</v>
      </c>
      <c r="M6" s="5"/>
      <c r="N6" s="8"/>
      <c r="O6" s="9"/>
      <c r="P6" s="10"/>
      <c r="Q6" s="11"/>
      <c r="R6" s="5"/>
      <c r="S6" s="8"/>
      <c r="T6" s="9"/>
      <c r="U6" s="10"/>
      <c r="V6" s="11"/>
      <c r="W6" s="329" t="s">
        <v>6</v>
      </c>
    </row>
    <row r="7" spans="2:23" ht="13.5" thickBot="1">
      <c r="B7" s="12"/>
      <c r="C7" s="13" t="s">
        <v>7</v>
      </c>
      <c r="D7" s="260" t="s">
        <v>8</v>
      </c>
      <c r="E7" s="14" t="s">
        <v>9</v>
      </c>
      <c r="F7" s="13" t="s">
        <v>7</v>
      </c>
      <c r="G7" s="260" t="s">
        <v>8</v>
      </c>
      <c r="H7" s="14" t="s">
        <v>9</v>
      </c>
      <c r="I7" s="330"/>
      <c r="L7" s="12"/>
      <c r="M7" s="15" t="s">
        <v>10</v>
      </c>
      <c r="N7" s="16" t="s">
        <v>11</v>
      </c>
      <c r="O7" s="17" t="s">
        <v>12</v>
      </c>
      <c r="P7" s="18" t="s">
        <v>13</v>
      </c>
      <c r="Q7" s="19" t="s">
        <v>9</v>
      </c>
      <c r="R7" s="15" t="s">
        <v>10</v>
      </c>
      <c r="S7" s="16" t="s">
        <v>11</v>
      </c>
      <c r="T7" s="17" t="s">
        <v>12</v>
      </c>
      <c r="U7" s="18" t="s">
        <v>13</v>
      </c>
      <c r="V7" s="19" t="s">
        <v>9</v>
      </c>
      <c r="W7" s="330"/>
    </row>
    <row r="8" spans="2:23" ht="6" customHeight="1" thickTop="1">
      <c r="B8" s="4"/>
      <c r="C8" s="20"/>
      <c r="D8" s="21"/>
      <c r="E8" s="22"/>
      <c r="F8" s="20"/>
      <c r="G8" s="21"/>
      <c r="H8" s="22"/>
      <c r="I8" s="308"/>
      <c r="L8" s="4"/>
      <c r="M8" s="23"/>
      <c r="N8" s="24"/>
      <c r="O8" s="25"/>
      <c r="P8" s="26"/>
      <c r="Q8" s="27"/>
      <c r="R8" s="23"/>
      <c r="S8" s="24"/>
      <c r="T8" s="25"/>
      <c r="U8" s="26"/>
      <c r="V8" s="28"/>
      <c r="W8" s="313"/>
    </row>
    <row r="9" spans="2:23" ht="12.75">
      <c r="B9" s="4" t="s">
        <v>14</v>
      </c>
      <c r="C9" s="71">
        <v>646</v>
      </c>
      <c r="D9" s="72">
        <v>616</v>
      </c>
      <c r="E9" s="73">
        <f>C9+D9</f>
        <v>1262</v>
      </c>
      <c r="F9" s="71">
        <v>686</v>
      </c>
      <c r="G9" s="72">
        <v>661</v>
      </c>
      <c r="H9" s="73">
        <f>F9+G9</f>
        <v>1347</v>
      </c>
      <c r="I9" s="289">
        <f aca="true" t="shared" si="0" ref="I9:I23">IF(E9=0,0,((H9/E9)-1)*100)</f>
        <v>6.735340729001593</v>
      </c>
      <c r="L9" s="4" t="s">
        <v>14</v>
      </c>
      <c r="M9" s="29">
        <v>79509</v>
      </c>
      <c r="N9" s="36">
        <v>70539</v>
      </c>
      <c r="O9" s="33">
        <f>SUM(M9:N9)</f>
        <v>150048</v>
      </c>
      <c r="P9" s="34">
        <v>568</v>
      </c>
      <c r="Q9" s="31">
        <f>O9+P9</f>
        <v>150616</v>
      </c>
      <c r="R9" s="29">
        <v>91030</v>
      </c>
      <c r="S9" s="36">
        <v>80954</v>
      </c>
      <c r="T9" s="33">
        <f>SUM(R9:S9)</f>
        <v>171984</v>
      </c>
      <c r="U9" s="34">
        <v>1406</v>
      </c>
      <c r="V9" s="31">
        <f>T9+U9</f>
        <v>173390</v>
      </c>
      <c r="W9" s="289">
        <f aca="true" t="shared" si="1" ref="W9:W21">IF(Q9=0,0,((V9/Q9)-1)*100)</f>
        <v>15.120571519626068</v>
      </c>
    </row>
    <row r="10" spans="2:23" ht="12.75">
      <c r="B10" s="4" t="s">
        <v>15</v>
      </c>
      <c r="C10" s="71">
        <v>761</v>
      </c>
      <c r="D10" s="72">
        <v>741</v>
      </c>
      <c r="E10" s="73">
        <f>C10+D10</f>
        <v>1502</v>
      </c>
      <c r="F10" s="71">
        <v>797</v>
      </c>
      <c r="G10" s="72">
        <v>780</v>
      </c>
      <c r="H10" s="73">
        <f>F10+G10</f>
        <v>1577</v>
      </c>
      <c r="I10" s="289">
        <f t="shared" si="0"/>
        <v>4.9933422103861425</v>
      </c>
      <c r="L10" s="4" t="s">
        <v>15</v>
      </c>
      <c r="M10" s="29">
        <v>113235</v>
      </c>
      <c r="N10" s="36">
        <v>96160</v>
      </c>
      <c r="O10" s="33">
        <f>M10+N10</f>
        <v>209395</v>
      </c>
      <c r="P10" s="34">
        <v>754</v>
      </c>
      <c r="Q10" s="35">
        <f>O10+P10</f>
        <v>210149</v>
      </c>
      <c r="R10" s="29">
        <v>115134</v>
      </c>
      <c r="S10" s="36">
        <v>98354</v>
      </c>
      <c r="T10" s="33">
        <f>SUM(R10:S10)</f>
        <v>213488</v>
      </c>
      <c r="U10" s="34">
        <v>1812</v>
      </c>
      <c r="V10" s="31">
        <f>T10+U10</f>
        <v>215300</v>
      </c>
      <c r="W10" s="289">
        <f t="shared" si="1"/>
        <v>2.451118016264653</v>
      </c>
    </row>
    <row r="11" spans="2:23" ht="13.5" thickBot="1">
      <c r="B11" s="12" t="s">
        <v>16</v>
      </c>
      <c r="C11" s="74">
        <v>882</v>
      </c>
      <c r="D11" s="75">
        <v>856</v>
      </c>
      <c r="E11" s="73">
        <f>C11+D11</f>
        <v>1738</v>
      </c>
      <c r="F11" s="74">
        <v>1038</v>
      </c>
      <c r="G11" s="75">
        <v>1016</v>
      </c>
      <c r="H11" s="73">
        <f>F11+G11</f>
        <v>2054</v>
      </c>
      <c r="I11" s="289">
        <f t="shared" si="0"/>
        <v>18.181818181818187</v>
      </c>
      <c r="L11" s="12" t="s">
        <v>16</v>
      </c>
      <c r="M11" s="29">
        <v>139553</v>
      </c>
      <c r="N11" s="36">
        <v>134431</v>
      </c>
      <c r="O11" s="33">
        <f>M11+N11</f>
        <v>273984</v>
      </c>
      <c r="P11" s="34">
        <v>988</v>
      </c>
      <c r="Q11" s="35">
        <f>O11+P11</f>
        <v>274972</v>
      </c>
      <c r="R11" s="29">
        <v>171016</v>
      </c>
      <c r="S11" s="36">
        <v>137324</v>
      </c>
      <c r="T11" s="33">
        <f>SUM(R11:S11)</f>
        <v>308340</v>
      </c>
      <c r="U11" s="34">
        <v>1939</v>
      </c>
      <c r="V11" s="31">
        <f>T11+U11</f>
        <v>310279</v>
      </c>
      <c r="W11" s="289">
        <f t="shared" si="1"/>
        <v>12.840216458403031</v>
      </c>
    </row>
    <row r="12" spans="2:23" ht="14.25" thickBot="1" thickTop="1">
      <c r="B12" s="39" t="s">
        <v>59</v>
      </c>
      <c r="C12" s="40">
        <f aca="true" t="shared" si="2" ref="C12:H12">+C9+C10+C11</f>
        <v>2289</v>
      </c>
      <c r="D12" s="41">
        <f t="shared" si="2"/>
        <v>2213</v>
      </c>
      <c r="E12" s="40">
        <f t="shared" si="2"/>
        <v>4502</v>
      </c>
      <c r="F12" s="40">
        <f t="shared" si="2"/>
        <v>2521</v>
      </c>
      <c r="G12" s="41">
        <f t="shared" si="2"/>
        <v>2457</v>
      </c>
      <c r="H12" s="40">
        <f t="shared" si="2"/>
        <v>4978</v>
      </c>
      <c r="I12" s="290">
        <f t="shared" si="0"/>
        <v>10.573078631719234</v>
      </c>
      <c r="L12" s="39" t="s">
        <v>59</v>
      </c>
      <c r="M12" s="40">
        <f aca="true" t="shared" si="3" ref="M12:V12">+M9+M10+M11</f>
        <v>332297</v>
      </c>
      <c r="N12" s="41">
        <f t="shared" si="3"/>
        <v>301130</v>
      </c>
      <c r="O12" s="40">
        <f t="shared" si="3"/>
        <v>633427</v>
      </c>
      <c r="P12" s="40">
        <f t="shared" si="3"/>
        <v>2310</v>
      </c>
      <c r="Q12" s="40">
        <f t="shared" si="3"/>
        <v>635737</v>
      </c>
      <c r="R12" s="40">
        <f t="shared" si="3"/>
        <v>377180</v>
      </c>
      <c r="S12" s="41">
        <f t="shared" si="3"/>
        <v>316632</v>
      </c>
      <c r="T12" s="40">
        <f t="shared" si="3"/>
        <v>693812</v>
      </c>
      <c r="U12" s="40">
        <f t="shared" si="3"/>
        <v>5157</v>
      </c>
      <c r="V12" s="40">
        <f t="shared" si="3"/>
        <v>698969</v>
      </c>
      <c r="W12" s="290">
        <f t="shared" si="1"/>
        <v>9.94625135865932</v>
      </c>
    </row>
    <row r="13" spans="2:23" ht="13.5" thickTop="1">
      <c r="B13" s="4" t="s">
        <v>18</v>
      </c>
      <c r="C13" s="71">
        <v>864</v>
      </c>
      <c r="D13" s="72">
        <v>831</v>
      </c>
      <c r="E13" s="73">
        <f>C13+D13</f>
        <v>1695</v>
      </c>
      <c r="F13" s="71">
        <v>1160</v>
      </c>
      <c r="G13" s="72">
        <v>1145</v>
      </c>
      <c r="H13" s="73">
        <f>F13+G13</f>
        <v>2305</v>
      </c>
      <c r="I13" s="289">
        <f t="shared" si="0"/>
        <v>35.988200589970496</v>
      </c>
      <c r="L13" s="4" t="s">
        <v>18</v>
      </c>
      <c r="M13" s="29">
        <v>122776</v>
      </c>
      <c r="N13" s="36">
        <v>127127</v>
      </c>
      <c r="O13" s="33">
        <f>M13+N13</f>
        <v>249903</v>
      </c>
      <c r="P13" s="34">
        <v>1737</v>
      </c>
      <c r="Q13" s="35">
        <f>O13+P13</f>
        <v>251640</v>
      </c>
      <c r="R13" s="29">
        <v>172952</v>
      </c>
      <c r="S13" s="36">
        <v>179332</v>
      </c>
      <c r="T13" s="33">
        <f>R13+S13</f>
        <v>352284</v>
      </c>
      <c r="U13" s="34">
        <v>1859</v>
      </c>
      <c r="V13" s="31">
        <f>T13+U13</f>
        <v>354143</v>
      </c>
      <c r="W13" s="289">
        <f t="shared" si="1"/>
        <v>40.73398505801939</v>
      </c>
    </row>
    <row r="14" spans="2:23" ht="12.75">
      <c r="B14" s="4" t="s">
        <v>19</v>
      </c>
      <c r="C14" s="71">
        <v>705</v>
      </c>
      <c r="D14" s="72">
        <v>676</v>
      </c>
      <c r="E14" s="73">
        <f>C14+D14</f>
        <v>1381</v>
      </c>
      <c r="F14" s="71">
        <v>1128</v>
      </c>
      <c r="G14" s="72">
        <v>1114</v>
      </c>
      <c r="H14" s="73">
        <f>F14+G14</f>
        <v>2242</v>
      </c>
      <c r="I14" s="289">
        <f t="shared" si="0"/>
        <v>62.34612599565532</v>
      </c>
      <c r="L14" s="4" t="s">
        <v>19</v>
      </c>
      <c r="M14" s="29">
        <v>108132</v>
      </c>
      <c r="N14" s="36">
        <v>109854</v>
      </c>
      <c r="O14" s="33">
        <f>M14+N14</f>
        <v>217986</v>
      </c>
      <c r="P14" s="34">
        <v>1071</v>
      </c>
      <c r="Q14" s="35">
        <f>O14+P14</f>
        <v>219057</v>
      </c>
      <c r="R14" s="29">
        <v>184996</v>
      </c>
      <c r="S14" s="36">
        <v>186962</v>
      </c>
      <c r="T14" s="33">
        <f>R14+S14</f>
        <v>371958</v>
      </c>
      <c r="U14" s="34">
        <v>2363</v>
      </c>
      <c r="V14" s="31">
        <f>T14+U14</f>
        <v>374321</v>
      </c>
      <c r="W14" s="289">
        <f t="shared" si="1"/>
        <v>70.87835586171636</v>
      </c>
    </row>
    <row r="15" spans="2:23" ht="13.5" thickBot="1">
      <c r="B15" s="4" t="s">
        <v>20</v>
      </c>
      <c r="C15" s="71">
        <v>768</v>
      </c>
      <c r="D15" s="72">
        <v>739</v>
      </c>
      <c r="E15" s="73">
        <f>+D15+C15</f>
        <v>1507</v>
      </c>
      <c r="F15" s="71">
        <v>1043</v>
      </c>
      <c r="G15" s="72">
        <v>1018</v>
      </c>
      <c r="H15" s="73">
        <f>F15+G15</f>
        <v>2061</v>
      </c>
      <c r="I15" s="289">
        <f t="shared" si="0"/>
        <v>36.76177836761778</v>
      </c>
      <c r="L15" s="4" t="s">
        <v>20</v>
      </c>
      <c r="M15" s="29">
        <v>113297</v>
      </c>
      <c r="N15" s="36">
        <v>118898</v>
      </c>
      <c r="O15" s="33">
        <f>M15+N15</f>
        <v>232195</v>
      </c>
      <c r="P15" s="34">
        <v>1232</v>
      </c>
      <c r="Q15" s="35">
        <f>O15+P15</f>
        <v>233427</v>
      </c>
      <c r="R15" s="29">
        <v>157528</v>
      </c>
      <c r="S15" s="36">
        <v>164110</v>
      </c>
      <c r="T15" s="33">
        <f>R15+S15</f>
        <v>321638</v>
      </c>
      <c r="U15" s="34">
        <v>2689</v>
      </c>
      <c r="V15" s="31">
        <f>T15+U15</f>
        <v>324327</v>
      </c>
      <c r="W15" s="289">
        <f>IF(Q15=0,0,((V15/Q15)-1)*100)</f>
        <v>38.94151062216453</v>
      </c>
    </row>
    <row r="16" spans="2:23" ht="14.25" thickBot="1" thickTop="1">
      <c r="B16" s="44" t="s">
        <v>21</v>
      </c>
      <c r="C16" s="45">
        <f aca="true" t="shared" si="4" ref="C16:H16">C15+C13+C14</f>
        <v>2337</v>
      </c>
      <c r="D16" s="46">
        <f t="shared" si="4"/>
        <v>2246</v>
      </c>
      <c r="E16" s="47">
        <f t="shared" si="4"/>
        <v>4583</v>
      </c>
      <c r="F16" s="45">
        <f t="shared" si="4"/>
        <v>3331</v>
      </c>
      <c r="G16" s="46">
        <f t="shared" si="4"/>
        <v>3277</v>
      </c>
      <c r="H16" s="45">
        <f t="shared" si="4"/>
        <v>6608</v>
      </c>
      <c r="I16" s="291">
        <f t="shared" si="0"/>
        <v>44.185031638664626</v>
      </c>
      <c r="L16" s="44" t="s">
        <v>21</v>
      </c>
      <c r="M16" s="45">
        <f aca="true" t="shared" si="5" ref="M16:V16">M15+M13+M14</f>
        <v>344205</v>
      </c>
      <c r="N16" s="49">
        <f t="shared" si="5"/>
        <v>355879</v>
      </c>
      <c r="O16" s="49">
        <f t="shared" si="5"/>
        <v>700084</v>
      </c>
      <c r="P16" s="47">
        <f t="shared" si="5"/>
        <v>4040</v>
      </c>
      <c r="Q16" s="49">
        <f t="shared" si="5"/>
        <v>704124</v>
      </c>
      <c r="R16" s="45">
        <f t="shared" si="5"/>
        <v>515476</v>
      </c>
      <c r="S16" s="49">
        <f t="shared" si="5"/>
        <v>530404</v>
      </c>
      <c r="T16" s="49">
        <f t="shared" si="5"/>
        <v>1045880</v>
      </c>
      <c r="U16" s="47">
        <f t="shared" si="5"/>
        <v>6911</v>
      </c>
      <c r="V16" s="49">
        <f t="shared" si="5"/>
        <v>1052791</v>
      </c>
      <c r="W16" s="295">
        <f t="shared" si="1"/>
        <v>49.51784060762026</v>
      </c>
    </row>
    <row r="17" spans="2:23" ht="13.5" thickTop="1">
      <c r="B17" s="4" t="s">
        <v>22</v>
      </c>
      <c r="C17" s="201">
        <v>708</v>
      </c>
      <c r="D17" s="202">
        <v>675</v>
      </c>
      <c r="E17" s="73">
        <f>C17+D17</f>
        <v>1383</v>
      </c>
      <c r="F17" s="201">
        <v>980</v>
      </c>
      <c r="G17" s="202">
        <v>949</v>
      </c>
      <c r="H17" s="73">
        <f>F17+G17</f>
        <v>1929</v>
      </c>
      <c r="I17" s="289">
        <f t="shared" si="0"/>
        <v>39.47939262472886</v>
      </c>
      <c r="L17" s="4" t="s">
        <v>22</v>
      </c>
      <c r="M17" s="29">
        <v>84871</v>
      </c>
      <c r="N17" s="36">
        <v>98185</v>
      </c>
      <c r="O17" s="33">
        <f>SUM(M17:N17)</f>
        <v>183056</v>
      </c>
      <c r="P17" s="34">
        <v>1982</v>
      </c>
      <c r="Q17" s="35">
        <f>+O17+P17</f>
        <v>185038</v>
      </c>
      <c r="R17" s="29">
        <v>120015</v>
      </c>
      <c r="S17" s="36">
        <v>140607</v>
      </c>
      <c r="T17" s="33">
        <f>R17+S17</f>
        <v>260622</v>
      </c>
      <c r="U17" s="34">
        <v>2983</v>
      </c>
      <c r="V17" s="35">
        <f>T17+U17</f>
        <v>263605</v>
      </c>
      <c r="W17" s="306">
        <f t="shared" si="1"/>
        <v>42.4599271500989</v>
      </c>
    </row>
    <row r="18" spans="2:23" ht="12.75">
      <c r="B18" s="4" t="s">
        <v>23</v>
      </c>
      <c r="C18" s="201">
        <v>610</v>
      </c>
      <c r="D18" s="202">
        <v>581</v>
      </c>
      <c r="E18" s="73">
        <f>C18+D18</f>
        <v>1191</v>
      </c>
      <c r="F18" s="201">
        <v>838</v>
      </c>
      <c r="G18" s="202">
        <v>810</v>
      </c>
      <c r="H18" s="73">
        <f>F18+G18</f>
        <v>1648</v>
      </c>
      <c r="I18" s="289">
        <f t="shared" si="0"/>
        <v>38.37111670864819</v>
      </c>
      <c r="L18" s="4" t="s">
        <v>23</v>
      </c>
      <c r="M18" s="29">
        <v>59051</v>
      </c>
      <c r="N18" s="36">
        <v>58567</v>
      </c>
      <c r="O18" s="33">
        <f>SUM(M18:N18)</f>
        <v>117618</v>
      </c>
      <c r="P18" s="34">
        <v>1635</v>
      </c>
      <c r="Q18" s="35">
        <f>O18+P18</f>
        <v>119253</v>
      </c>
      <c r="R18" s="29">
        <v>95633</v>
      </c>
      <c r="S18" s="36">
        <v>100985</v>
      </c>
      <c r="T18" s="33">
        <f>R18+S18</f>
        <v>196618</v>
      </c>
      <c r="U18" s="34">
        <v>1967</v>
      </c>
      <c r="V18" s="31">
        <f>T18+U18</f>
        <v>198585</v>
      </c>
      <c r="W18" s="289">
        <f>IF(Q18=0,0,((V18/Q18)-1)*100)</f>
        <v>66.52411260094087</v>
      </c>
    </row>
    <row r="19" spans="2:23" ht="13.5" thickBot="1">
      <c r="B19" s="4" t="s">
        <v>24</v>
      </c>
      <c r="C19" s="201">
        <v>581</v>
      </c>
      <c r="D19" s="202">
        <v>555</v>
      </c>
      <c r="E19" s="73">
        <f>C19+D19</f>
        <v>1136</v>
      </c>
      <c r="F19" s="201">
        <v>770</v>
      </c>
      <c r="G19" s="202">
        <v>740</v>
      </c>
      <c r="H19" s="31">
        <f>F19+G19</f>
        <v>1510</v>
      </c>
      <c r="I19" s="289">
        <f t="shared" si="0"/>
        <v>32.9225352112676</v>
      </c>
      <c r="L19" s="4" t="s">
        <v>24</v>
      </c>
      <c r="M19" s="29">
        <v>64451</v>
      </c>
      <c r="N19" s="36">
        <v>60703</v>
      </c>
      <c r="O19" s="51">
        <f>SUM(M19:N19)</f>
        <v>125154</v>
      </c>
      <c r="P19" s="52">
        <v>1318</v>
      </c>
      <c r="Q19" s="35">
        <f>O19+P19</f>
        <v>126472</v>
      </c>
      <c r="R19" s="29">
        <v>94681</v>
      </c>
      <c r="S19" s="36">
        <v>88150</v>
      </c>
      <c r="T19" s="51">
        <f>R19+S19</f>
        <v>182831</v>
      </c>
      <c r="U19" s="52">
        <v>2289</v>
      </c>
      <c r="V19" s="31">
        <f>T19+U19</f>
        <v>185120</v>
      </c>
      <c r="W19" s="289">
        <f>IF(Q19=0,0,((V19/Q19)-1)*100)</f>
        <v>46.372319564804855</v>
      </c>
    </row>
    <row r="20" spans="2:23" ht="14.25" thickBot="1" thickTop="1">
      <c r="B20" s="44" t="s">
        <v>66</v>
      </c>
      <c r="C20" s="45">
        <f aca="true" t="shared" si="6" ref="C20:H20">C19+C17+C18</f>
        <v>1899</v>
      </c>
      <c r="D20" s="45">
        <f t="shared" si="6"/>
        <v>1811</v>
      </c>
      <c r="E20" s="49">
        <f t="shared" si="6"/>
        <v>3710</v>
      </c>
      <c r="F20" s="76">
        <f t="shared" si="6"/>
        <v>2588</v>
      </c>
      <c r="G20" s="203">
        <f t="shared" si="6"/>
        <v>2499</v>
      </c>
      <c r="H20" s="203">
        <f t="shared" si="6"/>
        <v>5087</v>
      </c>
      <c r="I20" s="290">
        <f t="shared" si="0"/>
        <v>37.11590296495957</v>
      </c>
      <c r="L20" s="44" t="s">
        <v>66</v>
      </c>
      <c r="M20" s="45">
        <f aca="true" t="shared" si="7" ref="M20:V20">M19+M17+M18</f>
        <v>208373</v>
      </c>
      <c r="N20" s="45">
        <f t="shared" si="7"/>
        <v>217455</v>
      </c>
      <c r="O20" s="47">
        <f t="shared" si="7"/>
        <v>425828</v>
      </c>
      <c r="P20" s="47">
        <f t="shared" si="7"/>
        <v>4935</v>
      </c>
      <c r="Q20" s="47">
        <f t="shared" si="7"/>
        <v>430763</v>
      </c>
      <c r="R20" s="45">
        <f t="shared" si="7"/>
        <v>310329</v>
      </c>
      <c r="S20" s="45">
        <f t="shared" si="7"/>
        <v>329742</v>
      </c>
      <c r="T20" s="47">
        <f t="shared" si="7"/>
        <v>640071</v>
      </c>
      <c r="U20" s="47">
        <f t="shared" si="7"/>
        <v>7239</v>
      </c>
      <c r="V20" s="47">
        <f t="shared" si="7"/>
        <v>647310</v>
      </c>
      <c r="W20" s="295">
        <f>IF(Q20=0,0,((V20/Q20)-1)*100)</f>
        <v>50.2705664135499</v>
      </c>
    </row>
    <row r="21" spans="2:23" ht="14.25" thickBot="1" thickTop="1">
      <c r="B21" s="4" t="s">
        <v>26</v>
      </c>
      <c r="C21" s="29">
        <v>637</v>
      </c>
      <c r="D21" s="30">
        <v>607</v>
      </c>
      <c r="E21" s="57">
        <f>C21+D21</f>
        <v>1244</v>
      </c>
      <c r="F21" s="29">
        <v>857</v>
      </c>
      <c r="G21" s="30">
        <v>818</v>
      </c>
      <c r="H21" s="58">
        <f>F21+G21</f>
        <v>1675</v>
      </c>
      <c r="I21" s="289">
        <f t="shared" si="0"/>
        <v>34.64630225080385</v>
      </c>
      <c r="L21" s="4" t="s">
        <v>27</v>
      </c>
      <c r="M21" s="29">
        <v>80528</v>
      </c>
      <c r="N21" s="36">
        <v>71109</v>
      </c>
      <c r="O21" s="51">
        <f>SUM(M21:N21)</f>
        <v>151637</v>
      </c>
      <c r="P21" s="59">
        <v>839</v>
      </c>
      <c r="Q21" s="35">
        <f>O21+P21</f>
        <v>152476</v>
      </c>
      <c r="R21" s="29">
        <v>114007</v>
      </c>
      <c r="S21" s="36">
        <v>107723</v>
      </c>
      <c r="T21" s="51">
        <f>SUM(R21:S21)</f>
        <v>221730</v>
      </c>
      <c r="U21" s="59">
        <v>2631</v>
      </c>
      <c r="V21" s="31">
        <f>T21+U21</f>
        <v>224361</v>
      </c>
      <c r="W21" s="289">
        <f t="shared" si="1"/>
        <v>47.14512447860646</v>
      </c>
    </row>
    <row r="22" spans="2:23" ht="14.25" thickBot="1" thickTop="1">
      <c r="B22" s="39" t="s">
        <v>69</v>
      </c>
      <c r="C22" s="40">
        <f aca="true" t="shared" si="8" ref="C22:H22">+C16+C20+C21</f>
        <v>4873</v>
      </c>
      <c r="D22" s="41">
        <f t="shared" si="8"/>
        <v>4664</v>
      </c>
      <c r="E22" s="40">
        <f t="shared" si="8"/>
        <v>9537</v>
      </c>
      <c r="F22" s="40">
        <f t="shared" si="8"/>
        <v>6776</v>
      </c>
      <c r="G22" s="41">
        <f t="shared" si="8"/>
        <v>6594</v>
      </c>
      <c r="H22" s="40">
        <f t="shared" si="8"/>
        <v>13370</v>
      </c>
      <c r="I22" s="290">
        <f t="shared" si="0"/>
        <v>40.190835692565805</v>
      </c>
      <c r="L22" s="39" t="s">
        <v>69</v>
      </c>
      <c r="M22" s="40">
        <f aca="true" t="shared" si="9" ref="M22:V22">+M16+M20+M21</f>
        <v>633106</v>
      </c>
      <c r="N22" s="41">
        <f t="shared" si="9"/>
        <v>644443</v>
      </c>
      <c r="O22" s="40">
        <f t="shared" si="9"/>
        <v>1277549</v>
      </c>
      <c r="P22" s="40">
        <f t="shared" si="9"/>
        <v>9814</v>
      </c>
      <c r="Q22" s="40">
        <f t="shared" si="9"/>
        <v>1287363</v>
      </c>
      <c r="R22" s="40">
        <f t="shared" si="9"/>
        <v>939812</v>
      </c>
      <c r="S22" s="41">
        <f t="shared" si="9"/>
        <v>967869</v>
      </c>
      <c r="T22" s="40">
        <f t="shared" si="9"/>
        <v>1907681</v>
      </c>
      <c r="U22" s="40">
        <f t="shared" si="9"/>
        <v>16781</v>
      </c>
      <c r="V22" s="40">
        <f t="shared" si="9"/>
        <v>1924462</v>
      </c>
      <c r="W22" s="290">
        <f>IF(Q22=0,0,((V22/Q22)-1)*100)</f>
        <v>49.488683456025996</v>
      </c>
    </row>
    <row r="23" spans="2:23" ht="14.25" thickBot="1" thickTop="1">
      <c r="B23" s="39" t="s">
        <v>70</v>
      </c>
      <c r="C23" s="40">
        <f aca="true" t="shared" si="10" ref="C23:H23">+C12+C16+C20+C21</f>
        <v>7162</v>
      </c>
      <c r="D23" s="41">
        <f t="shared" si="10"/>
        <v>6877</v>
      </c>
      <c r="E23" s="40">
        <f t="shared" si="10"/>
        <v>14039</v>
      </c>
      <c r="F23" s="40">
        <f t="shared" si="10"/>
        <v>9297</v>
      </c>
      <c r="G23" s="41">
        <f t="shared" si="10"/>
        <v>9051</v>
      </c>
      <c r="H23" s="40">
        <f t="shared" si="10"/>
        <v>18348</v>
      </c>
      <c r="I23" s="290">
        <f t="shared" si="0"/>
        <v>30.6930693069307</v>
      </c>
      <c r="L23" s="39" t="s">
        <v>70</v>
      </c>
      <c r="M23" s="40">
        <f aca="true" t="shared" si="11" ref="M23:V23">+M12+M16+M20+M21</f>
        <v>965403</v>
      </c>
      <c r="N23" s="41">
        <f t="shared" si="11"/>
        <v>945573</v>
      </c>
      <c r="O23" s="40">
        <f t="shared" si="11"/>
        <v>1910976</v>
      </c>
      <c r="P23" s="40">
        <f t="shared" si="11"/>
        <v>12124</v>
      </c>
      <c r="Q23" s="40">
        <f t="shared" si="11"/>
        <v>1923100</v>
      </c>
      <c r="R23" s="40">
        <f t="shared" si="11"/>
        <v>1316992</v>
      </c>
      <c r="S23" s="41">
        <f t="shared" si="11"/>
        <v>1284501</v>
      </c>
      <c r="T23" s="40">
        <f t="shared" si="11"/>
        <v>2601493</v>
      </c>
      <c r="U23" s="40">
        <f t="shared" si="11"/>
        <v>21938</v>
      </c>
      <c r="V23" s="40">
        <f t="shared" si="11"/>
        <v>2623431</v>
      </c>
      <c r="W23" s="290">
        <f>IF(Q23=0,0,((V23/Q23)-1)*100)</f>
        <v>36.41677499870002</v>
      </c>
    </row>
    <row r="24" spans="2:23" ht="13.5" thickTop="1">
      <c r="B24" s="4" t="s">
        <v>28</v>
      </c>
      <c r="C24" s="29">
        <v>669</v>
      </c>
      <c r="D24" s="30">
        <v>633</v>
      </c>
      <c r="E24" s="33">
        <f>C24+D24</f>
        <v>1302</v>
      </c>
      <c r="F24" s="29"/>
      <c r="G24" s="30"/>
      <c r="H24" s="33"/>
      <c r="I24" s="289"/>
      <c r="L24" s="4" t="s">
        <v>28</v>
      </c>
      <c r="M24" s="29">
        <v>86829</v>
      </c>
      <c r="N24" s="36">
        <v>82762</v>
      </c>
      <c r="O24" s="51">
        <f>SUM(M24:N24)</f>
        <v>169591</v>
      </c>
      <c r="P24" s="34">
        <v>745</v>
      </c>
      <c r="Q24" s="35">
        <f>O24+P24</f>
        <v>170336</v>
      </c>
      <c r="R24" s="29"/>
      <c r="S24" s="36"/>
      <c r="T24" s="51"/>
      <c r="U24" s="34"/>
      <c r="V24" s="31"/>
      <c r="W24" s="289"/>
    </row>
    <row r="25" spans="2:23" ht="13.5" thickBot="1">
      <c r="B25" s="4" t="s">
        <v>29</v>
      </c>
      <c r="C25" s="29">
        <v>600</v>
      </c>
      <c r="D25" s="60">
        <v>570</v>
      </c>
      <c r="E25" s="61">
        <f>C25+D25</f>
        <v>1170</v>
      </c>
      <c r="F25" s="29"/>
      <c r="G25" s="60"/>
      <c r="H25" s="61"/>
      <c r="I25" s="296"/>
      <c r="J25" s="50"/>
      <c r="L25" s="4" t="s">
        <v>29</v>
      </c>
      <c r="M25" s="29">
        <v>71544</v>
      </c>
      <c r="N25" s="36">
        <v>61683</v>
      </c>
      <c r="O25" s="51">
        <f>SUM(M25:N25)</f>
        <v>133227</v>
      </c>
      <c r="P25" s="52">
        <v>1011</v>
      </c>
      <c r="Q25" s="35">
        <f>O25+P25</f>
        <v>134238</v>
      </c>
      <c r="R25" s="29"/>
      <c r="S25" s="36"/>
      <c r="T25" s="51"/>
      <c r="U25" s="52"/>
      <c r="V25" s="31"/>
      <c r="W25" s="289"/>
    </row>
    <row r="26" spans="2:23" ht="17.25" thickBot="1" thickTop="1">
      <c r="B26" s="39" t="s">
        <v>64</v>
      </c>
      <c r="C26" s="40">
        <f>+C21+C24+C25</f>
        <v>1906</v>
      </c>
      <c r="D26" s="41">
        <f>+D21+D24+D25</f>
        <v>1810</v>
      </c>
      <c r="E26" s="40">
        <f>+E21+E24+E25</f>
        <v>3716</v>
      </c>
      <c r="F26" s="40"/>
      <c r="G26" s="41"/>
      <c r="H26" s="40"/>
      <c r="I26" s="290"/>
      <c r="J26" s="55"/>
      <c r="K26" s="56"/>
      <c r="L26" s="39" t="s">
        <v>64</v>
      </c>
      <c r="M26" s="40">
        <f>+M21+M24+M25</f>
        <v>238901</v>
      </c>
      <c r="N26" s="41">
        <f>+N21+N24+N25</f>
        <v>215554</v>
      </c>
      <c r="O26" s="40">
        <f>+O21+O24+O25</f>
        <v>454455</v>
      </c>
      <c r="P26" s="40">
        <f>+P21+P24+P25</f>
        <v>2595</v>
      </c>
      <c r="Q26" s="40">
        <f>+Q21+Q24+Q25</f>
        <v>457050</v>
      </c>
      <c r="R26" s="40"/>
      <c r="S26" s="41"/>
      <c r="T26" s="40"/>
      <c r="U26" s="40"/>
      <c r="V26" s="40"/>
      <c r="W26" s="290"/>
    </row>
    <row r="27" spans="2:23" ht="14.25" thickBot="1" thickTop="1">
      <c r="B27" s="39" t="s">
        <v>9</v>
      </c>
      <c r="C27" s="40">
        <f>+C16+C20+C26+C12</f>
        <v>8431</v>
      </c>
      <c r="D27" s="41">
        <f>+D16+D20+D26+D12</f>
        <v>8080</v>
      </c>
      <c r="E27" s="40">
        <f>+E16+E20+E26+E12</f>
        <v>16511</v>
      </c>
      <c r="F27" s="40"/>
      <c r="G27" s="41"/>
      <c r="H27" s="40"/>
      <c r="I27" s="290"/>
      <c r="L27" s="39" t="s">
        <v>9</v>
      </c>
      <c r="M27" s="40">
        <f>+M16+M20+M26+M12</f>
        <v>1123776</v>
      </c>
      <c r="N27" s="41">
        <f>+N16+N20+N26+N12</f>
        <v>1090018</v>
      </c>
      <c r="O27" s="40">
        <f>+O16+O20+O26+O12</f>
        <v>2213794</v>
      </c>
      <c r="P27" s="40">
        <f>+P16+P20+P26+P12</f>
        <v>13880</v>
      </c>
      <c r="Q27" s="40">
        <f>+Q16+Q20+Q26+Q12</f>
        <v>2227674</v>
      </c>
      <c r="R27" s="40"/>
      <c r="S27" s="41"/>
      <c r="T27" s="40"/>
      <c r="U27" s="40"/>
      <c r="V27" s="40"/>
      <c r="W27" s="290"/>
    </row>
    <row r="28" spans="2:12" ht="13.5" thickTop="1">
      <c r="B28" s="63" t="s">
        <v>65</v>
      </c>
      <c r="L28" s="63" t="s">
        <v>65</v>
      </c>
    </row>
    <row r="29" spans="2:23" ht="12.75">
      <c r="B29" s="348" t="s">
        <v>31</v>
      </c>
      <c r="C29" s="348"/>
      <c r="D29" s="348"/>
      <c r="E29" s="348"/>
      <c r="F29" s="348"/>
      <c r="G29" s="348"/>
      <c r="H29" s="348"/>
      <c r="I29" s="348"/>
      <c r="L29" s="348" t="s">
        <v>32</v>
      </c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</row>
    <row r="30" spans="2:23" ht="15.75">
      <c r="B30" s="349" t="s">
        <v>33</v>
      </c>
      <c r="C30" s="349"/>
      <c r="D30" s="349"/>
      <c r="E30" s="349"/>
      <c r="F30" s="349"/>
      <c r="G30" s="349"/>
      <c r="H30" s="349"/>
      <c r="I30" s="349"/>
      <c r="L30" s="349" t="s">
        <v>34</v>
      </c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</row>
    <row r="31" ht="13.5" thickBot="1"/>
    <row r="32" spans="2:23" ht="17.25" thickBot="1" thickTop="1">
      <c r="B32" s="3"/>
      <c r="C32" s="356" t="s">
        <v>67</v>
      </c>
      <c r="D32" s="357"/>
      <c r="E32" s="358"/>
      <c r="F32" s="359" t="s">
        <v>68</v>
      </c>
      <c r="G32" s="360"/>
      <c r="H32" s="361"/>
      <c r="I32" s="328" t="s">
        <v>4</v>
      </c>
      <c r="L32" s="3"/>
      <c r="M32" s="350" t="s">
        <v>67</v>
      </c>
      <c r="N32" s="351"/>
      <c r="O32" s="351"/>
      <c r="P32" s="351"/>
      <c r="Q32" s="352"/>
      <c r="R32" s="353" t="s">
        <v>68</v>
      </c>
      <c r="S32" s="354"/>
      <c r="T32" s="354"/>
      <c r="U32" s="354"/>
      <c r="V32" s="355"/>
      <c r="W32" s="328" t="s">
        <v>4</v>
      </c>
    </row>
    <row r="33" spans="2:23" ht="13.5" thickTop="1">
      <c r="B33" s="4" t="s">
        <v>5</v>
      </c>
      <c r="C33" s="5"/>
      <c r="D33" s="6"/>
      <c r="E33" s="7"/>
      <c r="F33" s="5"/>
      <c r="G33" s="6"/>
      <c r="H33" s="7"/>
      <c r="I33" s="329" t="s">
        <v>6</v>
      </c>
      <c r="L33" s="4" t="s">
        <v>5</v>
      </c>
      <c r="M33" s="5"/>
      <c r="N33" s="8"/>
      <c r="O33" s="9"/>
      <c r="P33" s="10"/>
      <c r="Q33" s="11"/>
      <c r="R33" s="5"/>
      <c r="S33" s="8"/>
      <c r="T33" s="9"/>
      <c r="U33" s="10"/>
      <c r="V33" s="11"/>
      <c r="W33" s="329" t="s">
        <v>6</v>
      </c>
    </row>
    <row r="34" spans="2:23" ht="13.5" thickBot="1">
      <c r="B34" s="12"/>
      <c r="C34" s="13" t="s">
        <v>7</v>
      </c>
      <c r="D34" s="260" t="s">
        <v>8</v>
      </c>
      <c r="E34" s="14" t="s">
        <v>9</v>
      </c>
      <c r="F34" s="13" t="s">
        <v>7</v>
      </c>
      <c r="G34" s="260" t="s">
        <v>8</v>
      </c>
      <c r="H34" s="14" t="s">
        <v>9</v>
      </c>
      <c r="I34" s="330"/>
      <c r="L34" s="12"/>
      <c r="M34" s="15" t="s">
        <v>10</v>
      </c>
      <c r="N34" s="16" t="s">
        <v>11</v>
      </c>
      <c r="O34" s="17" t="s">
        <v>12</v>
      </c>
      <c r="P34" s="18" t="s">
        <v>13</v>
      </c>
      <c r="Q34" s="19" t="s">
        <v>9</v>
      </c>
      <c r="R34" s="15" t="s">
        <v>10</v>
      </c>
      <c r="S34" s="16" t="s">
        <v>11</v>
      </c>
      <c r="T34" s="17" t="s">
        <v>12</v>
      </c>
      <c r="U34" s="18" t="s">
        <v>13</v>
      </c>
      <c r="V34" s="19" t="s">
        <v>9</v>
      </c>
      <c r="W34" s="330"/>
    </row>
    <row r="35" spans="2:23" ht="5.25" customHeight="1" thickTop="1">
      <c r="B35" s="4"/>
      <c r="C35" s="20"/>
      <c r="D35" s="21"/>
      <c r="E35" s="22"/>
      <c r="F35" s="20"/>
      <c r="G35" s="21"/>
      <c r="H35" s="22"/>
      <c r="I35" s="308"/>
      <c r="L35" s="4"/>
      <c r="M35" s="23"/>
      <c r="N35" s="24"/>
      <c r="O35" s="25"/>
      <c r="P35" s="26"/>
      <c r="Q35" s="27"/>
      <c r="R35" s="23"/>
      <c r="S35" s="24"/>
      <c r="T35" s="25"/>
      <c r="U35" s="26"/>
      <c r="V35" s="28"/>
      <c r="W35" s="313"/>
    </row>
    <row r="36" spans="2:23" ht="12.75">
      <c r="B36" s="4" t="s">
        <v>14</v>
      </c>
      <c r="C36" s="71">
        <v>741</v>
      </c>
      <c r="D36" s="72">
        <v>769</v>
      </c>
      <c r="E36" s="81">
        <f>C36+D36</f>
        <v>1510</v>
      </c>
      <c r="F36" s="71">
        <v>854</v>
      </c>
      <c r="G36" s="72">
        <v>880</v>
      </c>
      <c r="H36" s="73">
        <f>F36+G36</f>
        <v>1734</v>
      </c>
      <c r="I36" s="289">
        <f aca="true" t="shared" si="12" ref="I36:I48">IF(E36=0,0,((H36/E36)-1)*100)</f>
        <v>14.834437086092711</v>
      </c>
      <c r="L36" s="4" t="s">
        <v>14</v>
      </c>
      <c r="M36" s="29">
        <v>136693</v>
      </c>
      <c r="N36" s="36">
        <v>139059</v>
      </c>
      <c r="O36" s="33">
        <f>SUM(M36:N36)</f>
        <v>275752</v>
      </c>
      <c r="P36" s="34">
        <v>261</v>
      </c>
      <c r="Q36" s="31">
        <f>O36+P36</f>
        <v>276013</v>
      </c>
      <c r="R36" s="29">
        <v>157777</v>
      </c>
      <c r="S36" s="36">
        <v>157307</v>
      </c>
      <c r="T36" s="33">
        <f>SUM(R36:S36)</f>
        <v>315084</v>
      </c>
      <c r="U36" s="34">
        <v>0</v>
      </c>
      <c r="V36" s="31">
        <f>T36+U36</f>
        <v>315084</v>
      </c>
      <c r="W36" s="289">
        <f aca="true" t="shared" si="13" ref="W36:W48">IF(Q36=0,0,((V36/Q36)-1)*100)</f>
        <v>14.155492676069613</v>
      </c>
    </row>
    <row r="37" spans="2:23" ht="12.75">
      <c r="B37" s="4" t="s">
        <v>15</v>
      </c>
      <c r="C37" s="71">
        <v>692</v>
      </c>
      <c r="D37" s="72">
        <v>713</v>
      </c>
      <c r="E37" s="81">
        <f>C37+D37</f>
        <v>1405</v>
      </c>
      <c r="F37" s="71">
        <v>963</v>
      </c>
      <c r="G37" s="72">
        <v>975</v>
      </c>
      <c r="H37" s="73">
        <f>F37+G37</f>
        <v>1938</v>
      </c>
      <c r="I37" s="289">
        <f t="shared" si="12"/>
        <v>37.93594306049821</v>
      </c>
      <c r="L37" s="4" t="s">
        <v>15</v>
      </c>
      <c r="M37" s="29">
        <v>115435</v>
      </c>
      <c r="N37" s="36">
        <v>112342</v>
      </c>
      <c r="O37" s="33">
        <f>SUM(M37:N37)</f>
        <v>227777</v>
      </c>
      <c r="P37" s="34">
        <v>183</v>
      </c>
      <c r="Q37" s="31">
        <f>O37+P37</f>
        <v>227960</v>
      </c>
      <c r="R37" s="29">
        <v>162398</v>
      </c>
      <c r="S37" s="36">
        <v>154925</v>
      </c>
      <c r="T37" s="33">
        <f>SUM(R37:S37)</f>
        <v>317323</v>
      </c>
      <c r="U37" s="34">
        <v>20</v>
      </c>
      <c r="V37" s="31">
        <f>T37+U37</f>
        <v>317343</v>
      </c>
      <c r="W37" s="289">
        <f t="shared" si="13"/>
        <v>39.20994911387963</v>
      </c>
    </row>
    <row r="38" spans="2:23" ht="13.5" thickBot="1">
      <c r="B38" s="12" t="s">
        <v>16</v>
      </c>
      <c r="C38" s="74">
        <v>762</v>
      </c>
      <c r="D38" s="75">
        <v>782</v>
      </c>
      <c r="E38" s="82">
        <f>C38+D38</f>
        <v>1544</v>
      </c>
      <c r="F38" s="74">
        <v>1084</v>
      </c>
      <c r="G38" s="75">
        <v>1102</v>
      </c>
      <c r="H38" s="73">
        <f>F38+G38</f>
        <v>2186</v>
      </c>
      <c r="I38" s="289">
        <f t="shared" si="12"/>
        <v>41.58031088082901</v>
      </c>
      <c r="L38" s="12" t="s">
        <v>16</v>
      </c>
      <c r="M38" s="29">
        <v>116191</v>
      </c>
      <c r="N38" s="36">
        <v>92581</v>
      </c>
      <c r="O38" s="33">
        <f>SUM(M38:N38)</f>
        <v>208772</v>
      </c>
      <c r="P38" s="34">
        <v>237</v>
      </c>
      <c r="Q38" s="31">
        <f>O38+P38</f>
        <v>209009</v>
      </c>
      <c r="R38" s="29">
        <v>187596</v>
      </c>
      <c r="S38" s="36">
        <v>168060</v>
      </c>
      <c r="T38" s="33">
        <f>SUM(R38:S38)</f>
        <v>355656</v>
      </c>
      <c r="U38" s="34">
        <v>0</v>
      </c>
      <c r="V38" s="31">
        <f>T38+U38</f>
        <v>355656</v>
      </c>
      <c r="W38" s="289">
        <f t="shared" si="13"/>
        <v>70.16300733461239</v>
      </c>
    </row>
    <row r="39" spans="2:23" ht="14.25" thickBot="1" thickTop="1">
      <c r="B39" s="39" t="s">
        <v>59</v>
      </c>
      <c r="C39" s="40">
        <f aca="true" t="shared" si="14" ref="C39:H39">+C36+C37+C38</f>
        <v>2195</v>
      </c>
      <c r="D39" s="41">
        <f t="shared" si="14"/>
        <v>2264</v>
      </c>
      <c r="E39" s="40">
        <f t="shared" si="14"/>
        <v>4459</v>
      </c>
      <c r="F39" s="40">
        <f t="shared" si="14"/>
        <v>2901</v>
      </c>
      <c r="G39" s="41">
        <f t="shared" si="14"/>
        <v>2957</v>
      </c>
      <c r="H39" s="40">
        <f t="shared" si="14"/>
        <v>5858</v>
      </c>
      <c r="I39" s="290">
        <f t="shared" si="12"/>
        <v>31.374747701278306</v>
      </c>
      <c r="L39" s="39" t="s">
        <v>59</v>
      </c>
      <c r="M39" s="40">
        <f aca="true" t="shared" si="15" ref="M39:V39">+M36+M37+M38</f>
        <v>368319</v>
      </c>
      <c r="N39" s="41">
        <f t="shared" si="15"/>
        <v>343982</v>
      </c>
      <c r="O39" s="40">
        <f t="shared" si="15"/>
        <v>712301</v>
      </c>
      <c r="P39" s="40">
        <f t="shared" si="15"/>
        <v>681</v>
      </c>
      <c r="Q39" s="40">
        <f t="shared" si="15"/>
        <v>712982</v>
      </c>
      <c r="R39" s="40">
        <f t="shared" si="15"/>
        <v>507771</v>
      </c>
      <c r="S39" s="41">
        <f t="shared" si="15"/>
        <v>480292</v>
      </c>
      <c r="T39" s="40">
        <f t="shared" si="15"/>
        <v>988063</v>
      </c>
      <c r="U39" s="40">
        <f t="shared" si="15"/>
        <v>20</v>
      </c>
      <c r="V39" s="40">
        <f t="shared" si="15"/>
        <v>988083</v>
      </c>
      <c r="W39" s="290">
        <f t="shared" si="13"/>
        <v>38.58456454721158</v>
      </c>
    </row>
    <row r="40" spans="2:23" ht="13.5" thickTop="1">
      <c r="B40" s="4" t="s">
        <v>18</v>
      </c>
      <c r="C40" s="29">
        <v>869</v>
      </c>
      <c r="D40" s="30">
        <v>903</v>
      </c>
      <c r="E40" s="81">
        <f>C40+D40</f>
        <v>1772</v>
      </c>
      <c r="F40" s="29">
        <v>1100</v>
      </c>
      <c r="G40" s="30">
        <v>1119</v>
      </c>
      <c r="H40" s="31">
        <f>F40+G40</f>
        <v>2219</v>
      </c>
      <c r="I40" s="289">
        <f t="shared" si="12"/>
        <v>25.22573363431151</v>
      </c>
      <c r="L40" s="4" t="s">
        <v>18</v>
      </c>
      <c r="M40" s="29">
        <v>147947</v>
      </c>
      <c r="N40" s="36">
        <v>162970</v>
      </c>
      <c r="O40" s="33">
        <f>M40+N40</f>
        <v>310917</v>
      </c>
      <c r="P40" s="34">
        <v>0</v>
      </c>
      <c r="Q40" s="35">
        <f>O40+P40</f>
        <v>310917</v>
      </c>
      <c r="R40" s="29">
        <v>191216</v>
      </c>
      <c r="S40" s="36">
        <v>204416</v>
      </c>
      <c r="T40" s="33">
        <f>R40+S40</f>
        <v>395632</v>
      </c>
      <c r="U40" s="34">
        <v>104</v>
      </c>
      <c r="V40" s="31">
        <f>T40+U40</f>
        <v>395736</v>
      </c>
      <c r="W40" s="289">
        <f t="shared" si="13"/>
        <v>27.280270940476072</v>
      </c>
    </row>
    <row r="41" spans="2:23" ht="12.75">
      <c r="B41" s="4" t="s">
        <v>19</v>
      </c>
      <c r="C41" s="29">
        <v>785</v>
      </c>
      <c r="D41" s="30">
        <v>815</v>
      </c>
      <c r="E41" s="81">
        <f>C41+D41</f>
        <v>1600</v>
      </c>
      <c r="F41" s="29">
        <v>980</v>
      </c>
      <c r="G41" s="30">
        <v>996</v>
      </c>
      <c r="H41" s="31">
        <f>F41+G41</f>
        <v>1976</v>
      </c>
      <c r="I41" s="289">
        <f t="shared" si="12"/>
        <v>23.50000000000001</v>
      </c>
      <c r="L41" s="4" t="s">
        <v>19</v>
      </c>
      <c r="M41" s="29">
        <v>137279</v>
      </c>
      <c r="N41" s="36">
        <v>146911</v>
      </c>
      <c r="O41" s="33">
        <f>M41+N41</f>
        <v>284190</v>
      </c>
      <c r="P41" s="34">
        <v>0</v>
      </c>
      <c r="Q41" s="35">
        <f>O41+P41</f>
        <v>284190</v>
      </c>
      <c r="R41" s="29">
        <v>183916</v>
      </c>
      <c r="S41" s="36">
        <v>187967</v>
      </c>
      <c r="T41" s="33">
        <f>R41+S41</f>
        <v>371883</v>
      </c>
      <c r="U41" s="34">
        <v>0</v>
      </c>
      <c r="V41" s="31">
        <f>T41+U41</f>
        <v>371883</v>
      </c>
      <c r="W41" s="289">
        <f t="shared" si="13"/>
        <v>30.85717301805131</v>
      </c>
    </row>
    <row r="42" spans="2:23" ht="13.5" thickBot="1">
      <c r="B42" s="65" t="s">
        <v>20</v>
      </c>
      <c r="C42" s="68">
        <v>897</v>
      </c>
      <c r="D42" s="30">
        <v>929</v>
      </c>
      <c r="E42" s="84">
        <f>C42+D42</f>
        <v>1826</v>
      </c>
      <c r="F42" s="68">
        <v>1095</v>
      </c>
      <c r="G42" s="30">
        <v>1116</v>
      </c>
      <c r="H42" s="31">
        <f>F42+G42</f>
        <v>2211</v>
      </c>
      <c r="I42" s="289">
        <f>IF(E42=0,0,((H42/E42)-1)*100)</f>
        <v>21.084337349397586</v>
      </c>
      <c r="L42" s="85" t="s">
        <v>20</v>
      </c>
      <c r="M42" s="86">
        <v>150394</v>
      </c>
      <c r="N42" s="36">
        <v>163310</v>
      </c>
      <c r="O42" s="33">
        <f>M42+N42</f>
        <v>313704</v>
      </c>
      <c r="P42" s="87">
        <v>0</v>
      </c>
      <c r="Q42" s="88">
        <f>O42+P42</f>
        <v>313704</v>
      </c>
      <c r="R42" s="86">
        <v>179352</v>
      </c>
      <c r="S42" s="36">
        <v>190001</v>
      </c>
      <c r="T42" s="33">
        <f>R42+S42</f>
        <v>369353</v>
      </c>
      <c r="U42" s="87">
        <v>186</v>
      </c>
      <c r="V42" s="31">
        <f>T42+U42</f>
        <v>369539</v>
      </c>
      <c r="W42" s="289">
        <f>IF(Q42=0,0,((V42/Q42)-1)*100)</f>
        <v>17.79862545584372</v>
      </c>
    </row>
    <row r="43" spans="2:23" ht="14.25" thickBot="1" thickTop="1">
      <c r="B43" s="44" t="s">
        <v>21</v>
      </c>
      <c r="C43" s="45">
        <f aca="true" t="shared" si="16" ref="C43:H43">C42+C40+C41</f>
        <v>2551</v>
      </c>
      <c r="D43" s="46">
        <f t="shared" si="16"/>
        <v>2647</v>
      </c>
      <c r="E43" s="47">
        <f t="shared" si="16"/>
        <v>5198</v>
      </c>
      <c r="F43" s="45">
        <f t="shared" si="16"/>
        <v>3175</v>
      </c>
      <c r="G43" s="46">
        <f t="shared" si="16"/>
        <v>3231</v>
      </c>
      <c r="H43" s="45">
        <f t="shared" si="16"/>
        <v>6406</v>
      </c>
      <c r="I43" s="291">
        <f t="shared" si="12"/>
        <v>23.2397075798384</v>
      </c>
      <c r="L43" s="44" t="s">
        <v>21</v>
      </c>
      <c r="M43" s="45">
        <f aca="true" t="shared" si="17" ref="M43:V43">M42+M40+M41</f>
        <v>435620</v>
      </c>
      <c r="N43" s="46">
        <f t="shared" si="17"/>
        <v>473191</v>
      </c>
      <c r="O43" s="47">
        <f t="shared" si="17"/>
        <v>908811</v>
      </c>
      <c r="P43" s="47">
        <f t="shared" si="17"/>
        <v>0</v>
      </c>
      <c r="Q43" s="47">
        <f t="shared" si="17"/>
        <v>908811</v>
      </c>
      <c r="R43" s="45">
        <f t="shared" si="17"/>
        <v>554484</v>
      </c>
      <c r="S43" s="46">
        <f t="shared" si="17"/>
        <v>582384</v>
      </c>
      <c r="T43" s="47">
        <f t="shared" si="17"/>
        <v>1136868</v>
      </c>
      <c r="U43" s="47">
        <f t="shared" si="17"/>
        <v>290</v>
      </c>
      <c r="V43" s="47">
        <f t="shared" si="17"/>
        <v>1137158</v>
      </c>
      <c r="W43" s="295">
        <f t="shared" si="13"/>
        <v>25.125906266539477</v>
      </c>
    </row>
    <row r="44" spans="2:23" ht="13.5" thickTop="1">
      <c r="B44" s="4" t="s">
        <v>35</v>
      </c>
      <c r="C44" s="29">
        <v>873</v>
      </c>
      <c r="D44" s="30">
        <v>902</v>
      </c>
      <c r="E44" s="81">
        <f>C44+D44</f>
        <v>1775</v>
      </c>
      <c r="F44" s="29">
        <v>1014</v>
      </c>
      <c r="G44" s="30">
        <v>1043</v>
      </c>
      <c r="H44" s="31">
        <f>SUM(F44:G44)</f>
        <v>2057</v>
      </c>
      <c r="I44" s="289">
        <f t="shared" si="12"/>
        <v>15.887323943661968</v>
      </c>
      <c r="L44" s="4" t="s">
        <v>22</v>
      </c>
      <c r="M44" s="29">
        <v>145209</v>
      </c>
      <c r="N44" s="36">
        <v>154493</v>
      </c>
      <c r="O44" s="33">
        <f>SUM(M44:N44)</f>
        <v>299702</v>
      </c>
      <c r="P44" s="34">
        <v>0</v>
      </c>
      <c r="Q44" s="35">
        <f>O44+P44</f>
        <v>299702</v>
      </c>
      <c r="R44" s="29">
        <v>146088</v>
      </c>
      <c r="S44" s="36">
        <v>159387</v>
      </c>
      <c r="T44" s="33">
        <f>R44+S44</f>
        <v>305475</v>
      </c>
      <c r="U44" s="34">
        <v>0</v>
      </c>
      <c r="V44" s="31">
        <f>T44+U44</f>
        <v>305475</v>
      </c>
      <c r="W44" s="289">
        <f t="shared" si="13"/>
        <v>1.926246738426829</v>
      </c>
    </row>
    <row r="45" spans="2:23" ht="12.75">
      <c r="B45" s="4" t="s">
        <v>23</v>
      </c>
      <c r="C45" s="29">
        <v>812</v>
      </c>
      <c r="D45" s="30">
        <v>843</v>
      </c>
      <c r="E45" s="81">
        <f>C45+D45</f>
        <v>1655</v>
      </c>
      <c r="F45" s="29">
        <v>940</v>
      </c>
      <c r="G45" s="30">
        <v>973</v>
      </c>
      <c r="H45" s="31">
        <f>SUM(F45:G45)</f>
        <v>1913</v>
      </c>
      <c r="I45" s="289">
        <f>IF(E45=0,0,((H45/E45)-1)*100)</f>
        <v>15.589123867069477</v>
      </c>
      <c r="L45" s="4" t="s">
        <v>23</v>
      </c>
      <c r="M45" s="29">
        <v>113723</v>
      </c>
      <c r="N45" s="36">
        <v>128151</v>
      </c>
      <c r="O45" s="33">
        <f>SUM(M45:N45)</f>
        <v>241874</v>
      </c>
      <c r="P45" s="34">
        <v>65</v>
      </c>
      <c r="Q45" s="35">
        <f>O45+P45</f>
        <v>241939</v>
      </c>
      <c r="R45" s="29">
        <v>107661</v>
      </c>
      <c r="S45" s="36">
        <v>120177</v>
      </c>
      <c r="T45" s="33">
        <f>R45+S45</f>
        <v>227838</v>
      </c>
      <c r="U45" s="34">
        <v>0</v>
      </c>
      <c r="V45" s="31">
        <f>T45+U45</f>
        <v>227838</v>
      </c>
      <c r="W45" s="289">
        <f>IF(Q45=0,0,((V45/Q45)-1)*100)</f>
        <v>-5.828328628290603</v>
      </c>
    </row>
    <row r="46" spans="2:23" ht="13.5" thickBot="1">
      <c r="B46" s="4" t="s">
        <v>24</v>
      </c>
      <c r="C46" s="29">
        <v>726</v>
      </c>
      <c r="D46" s="38">
        <v>755</v>
      </c>
      <c r="E46" s="81">
        <f>C46+D46</f>
        <v>1481</v>
      </c>
      <c r="F46" s="29">
        <v>898</v>
      </c>
      <c r="G46" s="38">
        <v>928</v>
      </c>
      <c r="H46" s="31">
        <f>SUM(F46:G46)</f>
        <v>1826</v>
      </c>
      <c r="I46" s="296">
        <f>IF(E46=0,0,((H46/E46)-1)*100)</f>
        <v>23.295070898041857</v>
      </c>
      <c r="L46" s="4" t="s">
        <v>24</v>
      </c>
      <c r="M46" s="29">
        <v>108270</v>
      </c>
      <c r="N46" s="36">
        <v>107041</v>
      </c>
      <c r="O46" s="51">
        <f>SUM(M46:N46)</f>
        <v>215311</v>
      </c>
      <c r="P46" s="52">
        <v>140</v>
      </c>
      <c r="Q46" s="35">
        <f>O46+P46</f>
        <v>215451</v>
      </c>
      <c r="R46" s="29">
        <v>102505</v>
      </c>
      <c r="S46" s="36">
        <v>100340</v>
      </c>
      <c r="T46" s="51">
        <f>R46+S46</f>
        <v>202845</v>
      </c>
      <c r="U46" s="52">
        <v>33</v>
      </c>
      <c r="V46" s="31">
        <f>T46+U46</f>
        <v>202878</v>
      </c>
      <c r="W46" s="289">
        <f>IF(Q46=0,0,((V46/Q46)-1)*100)</f>
        <v>-5.835665650194244</v>
      </c>
    </row>
    <row r="47" spans="2:23" ht="14.25" thickBot="1" thickTop="1">
      <c r="B47" s="44" t="s">
        <v>66</v>
      </c>
      <c r="C47" s="76">
        <f aca="true" t="shared" si="18" ref="C47:H47">C46+C44+C45</f>
        <v>2411</v>
      </c>
      <c r="D47" s="203">
        <f t="shared" si="18"/>
        <v>2500</v>
      </c>
      <c r="E47" s="203">
        <f t="shared" si="18"/>
        <v>4911</v>
      </c>
      <c r="F47" s="40">
        <f t="shared" si="18"/>
        <v>2852</v>
      </c>
      <c r="G47" s="53">
        <f t="shared" si="18"/>
        <v>2944</v>
      </c>
      <c r="H47" s="53">
        <f t="shared" si="18"/>
        <v>5796</v>
      </c>
      <c r="I47" s="290">
        <f>IF(E47=0,0,((H47/E47)-1)*100)</f>
        <v>18.02076970067197</v>
      </c>
      <c r="L47" s="44" t="s">
        <v>66</v>
      </c>
      <c r="M47" s="45">
        <f aca="true" t="shared" si="19" ref="M47:V47">M46+M44+M45</f>
        <v>367202</v>
      </c>
      <c r="N47" s="45">
        <f t="shared" si="19"/>
        <v>389685</v>
      </c>
      <c r="O47" s="47">
        <f t="shared" si="19"/>
        <v>756887</v>
      </c>
      <c r="P47" s="47">
        <f t="shared" si="19"/>
        <v>205</v>
      </c>
      <c r="Q47" s="47">
        <f t="shared" si="19"/>
        <v>757092</v>
      </c>
      <c r="R47" s="45">
        <f t="shared" si="19"/>
        <v>356254</v>
      </c>
      <c r="S47" s="45">
        <f t="shared" si="19"/>
        <v>379904</v>
      </c>
      <c r="T47" s="47">
        <f t="shared" si="19"/>
        <v>736158</v>
      </c>
      <c r="U47" s="47">
        <f t="shared" si="19"/>
        <v>33</v>
      </c>
      <c r="V47" s="47">
        <f t="shared" si="19"/>
        <v>736191</v>
      </c>
      <c r="W47" s="295">
        <f>IF(Q47=0,0,((V47/Q47)-1)*100)</f>
        <v>-2.7606948693157496</v>
      </c>
    </row>
    <row r="48" spans="2:23" ht="14.25" thickBot="1" thickTop="1">
      <c r="B48" s="4" t="s">
        <v>26</v>
      </c>
      <c r="C48" s="29">
        <v>814</v>
      </c>
      <c r="D48" s="30">
        <v>843</v>
      </c>
      <c r="E48" s="89">
        <f>C48+D48</f>
        <v>1657</v>
      </c>
      <c r="F48" s="29">
        <v>1027</v>
      </c>
      <c r="G48" s="30">
        <v>1061</v>
      </c>
      <c r="H48" s="31">
        <f>F48+G48</f>
        <v>2088</v>
      </c>
      <c r="I48" s="289">
        <f t="shared" si="12"/>
        <v>26.010863005431496</v>
      </c>
      <c r="L48" s="4" t="s">
        <v>27</v>
      </c>
      <c r="M48" s="29">
        <v>140962</v>
      </c>
      <c r="N48" s="36">
        <v>138699</v>
      </c>
      <c r="O48" s="51">
        <f>SUM(M48:N48)</f>
        <v>279661</v>
      </c>
      <c r="P48" s="59">
        <v>70</v>
      </c>
      <c r="Q48" s="35">
        <f>O48+P48</f>
        <v>279731</v>
      </c>
      <c r="R48" s="29">
        <v>144999</v>
      </c>
      <c r="S48" s="36">
        <v>138338</v>
      </c>
      <c r="T48" s="51">
        <f>SUM(R48:S48)</f>
        <v>283337</v>
      </c>
      <c r="U48" s="59">
        <v>0</v>
      </c>
      <c r="V48" s="33">
        <f>T48+U48</f>
        <v>283337</v>
      </c>
      <c r="W48" s="289">
        <f t="shared" si="13"/>
        <v>1.2890955954113048</v>
      </c>
    </row>
    <row r="49" spans="2:23" ht="14.25" thickBot="1" thickTop="1">
      <c r="B49" s="39" t="s">
        <v>69</v>
      </c>
      <c r="C49" s="40">
        <f aca="true" t="shared" si="20" ref="C49:H49">+C43+C47+C48</f>
        <v>5776</v>
      </c>
      <c r="D49" s="41">
        <f t="shared" si="20"/>
        <v>5990</v>
      </c>
      <c r="E49" s="40">
        <f t="shared" si="20"/>
        <v>11766</v>
      </c>
      <c r="F49" s="40">
        <f t="shared" si="20"/>
        <v>7054</v>
      </c>
      <c r="G49" s="41">
        <f t="shared" si="20"/>
        <v>7236</v>
      </c>
      <c r="H49" s="40">
        <f t="shared" si="20"/>
        <v>14290</v>
      </c>
      <c r="I49" s="290">
        <f>IF(E49=0,0,((H49/E49)-1)*100)</f>
        <v>21.45164031956486</v>
      </c>
      <c r="L49" s="39" t="s">
        <v>69</v>
      </c>
      <c r="M49" s="40">
        <f aca="true" t="shared" si="21" ref="M49:V49">+M43+M47+M48</f>
        <v>943784</v>
      </c>
      <c r="N49" s="41">
        <f t="shared" si="21"/>
        <v>1001575</v>
      </c>
      <c r="O49" s="40">
        <f t="shared" si="21"/>
        <v>1945359</v>
      </c>
      <c r="P49" s="40">
        <f t="shared" si="21"/>
        <v>275</v>
      </c>
      <c r="Q49" s="40">
        <f t="shared" si="21"/>
        <v>1945634</v>
      </c>
      <c r="R49" s="40">
        <f t="shared" si="21"/>
        <v>1055737</v>
      </c>
      <c r="S49" s="41">
        <f t="shared" si="21"/>
        <v>1100626</v>
      </c>
      <c r="T49" s="40">
        <f t="shared" si="21"/>
        <v>2156363</v>
      </c>
      <c r="U49" s="40">
        <f t="shared" si="21"/>
        <v>323</v>
      </c>
      <c r="V49" s="40">
        <f t="shared" si="21"/>
        <v>2156686</v>
      </c>
      <c r="W49" s="290">
        <f>IF(Q49=0,0,((V49/Q49)-1)*100)</f>
        <v>10.847466686951401</v>
      </c>
    </row>
    <row r="50" spans="2:23" ht="14.25" thickBot="1" thickTop="1">
      <c r="B50" s="39" t="s">
        <v>70</v>
      </c>
      <c r="C50" s="40">
        <f aca="true" t="shared" si="22" ref="C50:H50">+C39+C43+C47+C48</f>
        <v>7971</v>
      </c>
      <c r="D50" s="41">
        <f t="shared" si="22"/>
        <v>8254</v>
      </c>
      <c r="E50" s="40">
        <f t="shared" si="22"/>
        <v>16225</v>
      </c>
      <c r="F50" s="40">
        <f t="shared" si="22"/>
        <v>9955</v>
      </c>
      <c r="G50" s="41">
        <f t="shared" si="22"/>
        <v>10193</v>
      </c>
      <c r="H50" s="40">
        <f t="shared" si="22"/>
        <v>20148</v>
      </c>
      <c r="I50" s="290">
        <f>IF(E50=0,0,((H50/E50)-1)*100)</f>
        <v>24.178736517719578</v>
      </c>
      <c r="L50" s="39" t="s">
        <v>70</v>
      </c>
      <c r="M50" s="40">
        <f aca="true" t="shared" si="23" ref="M50:V50">+M39+M43+M47+M48</f>
        <v>1312103</v>
      </c>
      <c r="N50" s="41">
        <f t="shared" si="23"/>
        <v>1345557</v>
      </c>
      <c r="O50" s="40">
        <f t="shared" si="23"/>
        <v>2657660</v>
      </c>
      <c r="P50" s="40">
        <f t="shared" si="23"/>
        <v>956</v>
      </c>
      <c r="Q50" s="40">
        <f t="shared" si="23"/>
        <v>2658616</v>
      </c>
      <c r="R50" s="40">
        <f t="shared" si="23"/>
        <v>1563508</v>
      </c>
      <c r="S50" s="41">
        <f t="shared" si="23"/>
        <v>1580918</v>
      </c>
      <c r="T50" s="40">
        <f t="shared" si="23"/>
        <v>3144426</v>
      </c>
      <c r="U50" s="40">
        <f t="shared" si="23"/>
        <v>343</v>
      </c>
      <c r="V50" s="40">
        <f t="shared" si="23"/>
        <v>3144769</v>
      </c>
      <c r="W50" s="290">
        <f>IF(Q50=0,0,((V50/Q50)-1)*100)</f>
        <v>18.28594276119606</v>
      </c>
    </row>
    <row r="51" spans="2:23" ht="13.5" thickTop="1">
      <c r="B51" s="4" t="s">
        <v>28</v>
      </c>
      <c r="C51" s="29">
        <v>824</v>
      </c>
      <c r="D51" s="30">
        <v>854</v>
      </c>
      <c r="E51" s="81">
        <f>C51+D51</f>
        <v>1678</v>
      </c>
      <c r="F51" s="29"/>
      <c r="G51" s="30"/>
      <c r="H51" s="31"/>
      <c r="I51" s="289"/>
      <c r="L51" s="4" t="s">
        <v>28</v>
      </c>
      <c r="M51" s="29">
        <v>142798</v>
      </c>
      <c r="N51" s="36">
        <v>156793</v>
      </c>
      <c r="O51" s="51">
        <f>SUM(M51:N51)</f>
        <v>299591</v>
      </c>
      <c r="P51" s="34">
        <v>0</v>
      </c>
      <c r="Q51" s="35">
        <f>O51+P51</f>
        <v>299591</v>
      </c>
      <c r="R51" s="29"/>
      <c r="S51" s="36"/>
      <c r="T51" s="33"/>
      <c r="U51" s="34"/>
      <c r="V51" s="33"/>
      <c r="W51" s="289"/>
    </row>
    <row r="52" spans="2:23" ht="13.5" thickBot="1">
      <c r="B52" s="4" t="s">
        <v>29</v>
      </c>
      <c r="C52" s="29">
        <v>776</v>
      </c>
      <c r="D52" s="60">
        <v>805</v>
      </c>
      <c r="E52" s="81">
        <f>C52+D52</f>
        <v>1581</v>
      </c>
      <c r="F52" s="29"/>
      <c r="G52" s="60"/>
      <c r="H52" s="31"/>
      <c r="I52" s="289"/>
      <c r="L52" s="4" t="s">
        <v>29</v>
      </c>
      <c r="M52" s="29">
        <v>127963</v>
      </c>
      <c r="N52" s="36">
        <v>127590</v>
      </c>
      <c r="O52" s="51">
        <f>SUM(M52:N52)</f>
        <v>255553</v>
      </c>
      <c r="P52" s="34">
        <v>151</v>
      </c>
      <c r="Q52" s="35">
        <f>O52+P52</f>
        <v>255704</v>
      </c>
      <c r="R52" s="29"/>
      <c r="S52" s="36"/>
      <c r="T52" s="33"/>
      <c r="U52" s="34"/>
      <c r="V52" s="33"/>
      <c r="W52" s="289"/>
    </row>
    <row r="53" spans="2:23" ht="14.25" thickBot="1" thickTop="1">
      <c r="B53" s="39" t="s">
        <v>64</v>
      </c>
      <c r="C53" s="40">
        <f>+C48+C51+C52</f>
        <v>2414</v>
      </c>
      <c r="D53" s="41">
        <f>+D48+D51+D52</f>
        <v>2502</v>
      </c>
      <c r="E53" s="40">
        <f>+E48+E51+E52</f>
        <v>4916</v>
      </c>
      <c r="F53" s="40"/>
      <c r="G53" s="41"/>
      <c r="H53" s="40"/>
      <c r="I53" s="290"/>
      <c r="L53" s="39" t="s">
        <v>64</v>
      </c>
      <c r="M53" s="40">
        <f>+M48+M51+M52</f>
        <v>411723</v>
      </c>
      <c r="N53" s="41">
        <f>+N48+N51+N52</f>
        <v>423082</v>
      </c>
      <c r="O53" s="40">
        <f>+O48+O51+O52</f>
        <v>834805</v>
      </c>
      <c r="P53" s="40">
        <f>+P48+P51+P52</f>
        <v>221</v>
      </c>
      <c r="Q53" s="40">
        <f>+Q48+Q51+Q52</f>
        <v>835026</v>
      </c>
      <c r="R53" s="40"/>
      <c r="S53" s="41"/>
      <c r="T53" s="40"/>
      <c r="U53" s="40"/>
      <c r="V53" s="40"/>
      <c r="W53" s="290"/>
    </row>
    <row r="54" spans="2:23" ht="14.25" thickBot="1" thickTop="1">
      <c r="B54" s="39" t="s">
        <v>9</v>
      </c>
      <c r="C54" s="40">
        <f>+C43+C47+C53+C39</f>
        <v>9571</v>
      </c>
      <c r="D54" s="41">
        <f>+D43+D47+D53+D39</f>
        <v>9913</v>
      </c>
      <c r="E54" s="40">
        <f>+E43+E47+E53+E39</f>
        <v>19484</v>
      </c>
      <c r="F54" s="40"/>
      <c r="G54" s="41"/>
      <c r="H54" s="40"/>
      <c r="I54" s="290"/>
      <c r="L54" s="39" t="s">
        <v>9</v>
      </c>
      <c r="M54" s="40">
        <f>+M43+M47+M53+M39</f>
        <v>1582864</v>
      </c>
      <c r="N54" s="41">
        <f>+N43+N47+N53+N39</f>
        <v>1629940</v>
      </c>
      <c r="O54" s="40">
        <f>+O43+O47+O53+O39</f>
        <v>3212804</v>
      </c>
      <c r="P54" s="40">
        <f>+P43+P47+P53+P39</f>
        <v>1107</v>
      </c>
      <c r="Q54" s="40">
        <f>+Q43+Q47+Q53+Q39</f>
        <v>3213911</v>
      </c>
      <c r="R54" s="40"/>
      <c r="S54" s="41"/>
      <c r="T54" s="40"/>
      <c r="U54" s="40"/>
      <c r="V54" s="40"/>
      <c r="W54" s="290"/>
    </row>
    <row r="55" spans="2:15" ht="13.5" thickTop="1">
      <c r="B55" s="63" t="s">
        <v>65</v>
      </c>
      <c r="L55" s="63" t="s">
        <v>65</v>
      </c>
      <c r="O55" s="101"/>
    </row>
    <row r="56" spans="2:23" ht="12.75">
      <c r="B56" s="348" t="s">
        <v>36</v>
      </c>
      <c r="C56" s="348"/>
      <c r="D56" s="348"/>
      <c r="E56" s="348"/>
      <c r="F56" s="348"/>
      <c r="G56" s="348"/>
      <c r="H56" s="348"/>
      <c r="I56" s="348"/>
      <c r="L56" s="348" t="s">
        <v>37</v>
      </c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8"/>
    </row>
    <row r="57" spans="2:23" ht="15.75">
      <c r="B57" s="349" t="s">
        <v>38</v>
      </c>
      <c r="C57" s="349"/>
      <c r="D57" s="349"/>
      <c r="E57" s="349"/>
      <c r="F57" s="349"/>
      <c r="G57" s="349"/>
      <c r="H57" s="349"/>
      <c r="I57" s="349"/>
      <c r="L57" s="349" t="s">
        <v>39</v>
      </c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</row>
    <row r="58" ht="13.5" thickBot="1"/>
    <row r="59" spans="2:23" ht="17.25" thickBot="1" thickTop="1">
      <c r="B59" s="3"/>
      <c r="C59" s="356" t="s">
        <v>67</v>
      </c>
      <c r="D59" s="357"/>
      <c r="E59" s="358"/>
      <c r="F59" s="359" t="s">
        <v>68</v>
      </c>
      <c r="G59" s="360"/>
      <c r="H59" s="361"/>
      <c r="I59" s="328" t="s">
        <v>4</v>
      </c>
      <c r="L59" s="3"/>
      <c r="M59" s="350" t="s">
        <v>67</v>
      </c>
      <c r="N59" s="351"/>
      <c r="O59" s="351"/>
      <c r="P59" s="351"/>
      <c r="Q59" s="352"/>
      <c r="R59" s="353" t="s">
        <v>68</v>
      </c>
      <c r="S59" s="354"/>
      <c r="T59" s="354"/>
      <c r="U59" s="354"/>
      <c r="V59" s="355"/>
      <c r="W59" s="328" t="s">
        <v>4</v>
      </c>
    </row>
    <row r="60" spans="2:23" ht="13.5" thickTop="1">
      <c r="B60" s="4" t="s">
        <v>5</v>
      </c>
      <c r="C60" s="5"/>
      <c r="D60" s="6"/>
      <c r="E60" s="7"/>
      <c r="F60" s="5"/>
      <c r="G60" s="6"/>
      <c r="H60" s="7"/>
      <c r="I60" s="329" t="s">
        <v>6</v>
      </c>
      <c r="L60" s="4" t="s">
        <v>5</v>
      </c>
      <c r="M60" s="5"/>
      <c r="N60" s="8"/>
      <c r="O60" s="9"/>
      <c r="P60" s="10"/>
      <c r="Q60" s="11"/>
      <c r="R60" s="5"/>
      <c r="S60" s="8"/>
      <c r="T60" s="9"/>
      <c r="U60" s="10"/>
      <c r="V60" s="11"/>
      <c r="W60" s="329" t="s">
        <v>6</v>
      </c>
    </row>
    <row r="61" spans="2:23" ht="13.5" thickBot="1">
      <c r="B61" s="12" t="s">
        <v>40</v>
      </c>
      <c r="C61" s="13" t="s">
        <v>7</v>
      </c>
      <c r="D61" s="260" t="s">
        <v>8</v>
      </c>
      <c r="E61" s="14" t="s">
        <v>9</v>
      </c>
      <c r="F61" s="13" t="s">
        <v>7</v>
      </c>
      <c r="G61" s="260" t="s">
        <v>8</v>
      </c>
      <c r="H61" s="14" t="s">
        <v>9</v>
      </c>
      <c r="I61" s="330"/>
      <c r="L61" s="12"/>
      <c r="M61" s="15" t="s">
        <v>10</v>
      </c>
      <c r="N61" s="16" t="s">
        <v>11</v>
      </c>
      <c r="O61" s="17" t="s">
        <v>12</v>
      </c>
      <c r="P61" s="18" t="s">
        <v>13</v>
      </c>
      <c r="Q61" s="19" t="s">
        <v>9</v>
      </c>
      <c r="R61" s="15" t="s">
        <v>10</v>
      </c>
      <c r="S61" s="16" t="s">
        <v>11</v>
      </c>
      <c r="T61" s="17" t="s">
        <v>12</v>
      </c>
      <c r="U61" s="18" t="s">
        <v>13</v>
      </c>
      <c r="V61" s="19" t="s">
        <v>9</v>
      </c>
      <c r="W61" s="330"/>
    </row>
    <row r="62" spans="2:23" ht="5.25" customHeight="1" thickTop="1">
      <c r="B62" s="4"/>
      <c r="C62" s="20"/>
      <c r="D62" s="21"/>
      <c r="E62" s="22"/>
      <c r="F62" s="20"/>
      <c r="G62" s="21"/>
      <c r="H62" s="22"/>
      <c r="I62" s="308"/>
      <c r="L62" s="4"/>
      <c r="M62" s="23"/>
      <c r="N62" s="24"/>
      <c r="O62" s="25"/>
      <c r="P62" s="26"/>
      <c r="Q62" s="27"/>
      <c r="R62" s="23"/>
      <c r="S62" s="24"/>
      <c r="T62" s="25"/>
      <c r="U62" s="26"/>
      <c r="V62" s="28"/>
      <c r="W62" s="313"/>
    </row>
    <row r="63" spans="2:23" ht="12.75">
      <c r="B63" s="4" t="s">
        <v>14</v>
      </c>
      <c r="C63" s="71">
        <f aca="true" t="shared" si="24" ref="C63:G65">+C9+C36</f>
        <v>1387</v>
      </c>
      <c r="D63" s="72">
        <f t="shared" si="24"/>
        <v>1385</v>
      </c>
      <c r="E63" s="81">
        <f t="shared" si="24"/>
        <v>2772</v>
      </c>
      <c r="F63" s="71">
        <f t="shared" si="24"/>
        <v>1540</v>
      </c>
      <c r="G63" s="72">
        <f t="shared" si="24"/>
        <v>1541</v>
      </c>
      <c r="H63" s="73">
        <f>F63+G63</f>
        <v>3081</v>
      </c>
      <c r="I63" s="289">
        <f aca="true" t="shared" si="25" ref="I63:I75">IF(E63=0,0,((H63/E63)-1)*100)</f>
        <v>11.14718614718615</v>
      </c>
      <c r="L63" s="4" t="s">
        <v>14</v>
      </c>
      <c r="M63" s="29">
        <f aca="true" t="shared" si="26" ref="M63:V63">+M9+M36</f>
        <v>216202</v>
      </c>
      <c r="N63" s="36">
        <f t="shared" si="26"/>
        <v>209598</v>
      </c>
      <c r="O63" s="33">
        <f t="shared" si="26"/>
        <v>425800</v>
      </c>
      <c r="P63" s="34">
        <f t="shared" si="26"/>
        <v>829</v>
      </c>
      <c r="Q63" s="35">
        <f t="shared" si="26"/>
        <v>426629</v>
      </c>
      <c r="R63" s="29">
        <f t="shared" si="26"/>
        <v>248807</v>
      </c>
      <c r="S63" s="36">
        <f t="shared" si="26"/>
        <v>238261</v>
      </c>
      <c r="T63" s="33">
        <f t="shared" si="26"/>
        <v>487068</v>
      </c>
      <c r="U63" s="34">
        <f t="shared" si="26"/>
        <v>1406</v>
      </c>
      <c r="V63" s="31">
        <f t="shared" si="26"/>
        <v>488474</v>
      </c>
      <c r="W63" s="289">
        <f aca="true" t="shared" si="27" ref="W63:W75">IF(Q63=0,0,((V63/Q63)-1)*100)</f>
        <v>14.496201617799077</v>
      </c>
    </row>
    <row r="64" spans="2:23" ht="12.75">
      <c r="B64" s="4" t="s">
        <v>15</v>
      </c>
      <c r="C64" s="71">
        <f t="shared" si="24"/>
        <v>1453</v>
      </c>
      <c r="D64" s="72">
        <f t="shared" si="24"/>
        <v>1454</v>
      </c>
      <c r="E64" s="81">
        <f t="shared" si="24"/>
        <v>2907</v>
      </c>
      <c r="F64" s="71">
        <f t="shared" si="24"/>
        <v>1760</v>
      </c>
      <c r="G64" s="72">
        <f t="shared" si="24"/>
        <v>1755</v>
      </c>
      <c r="H64" s="73">
        <f>F64+G64</f>
        <v>3515</v>
      </c>
      <c r="I64" s="289">
        <f t="shared" si="25"/>
        <v>20.915032679738555</v>
      </c>
      <c r="L64" s="4" t="s">
        <v>15</v>
      </c>
      <c r="M64" s="29">
        <f aca="true" t="shared" si="28" ref="M64:V64">+M10+M37</f>
        <v>228670</v>
      </c>
      <c r="N64" s="36">
        <f t="shared" si="28"/>
        <v>208502</v>
      </c>
      <c r="O64" s="33">
        <f t="shared" si="28"/>
        <v>437172</v>
      </c>
      <c r="P64" s="34">
        <f t="shared" si="28"/>
        <v>937</v>
      </c>
      <c r="Q64" s="35">
        <f t="shared" si="28"/>
        <v>438109</v>
      </c>
      <c r="R64" s="29">
        <f t="shared" si="28"/>
        <v>277532</v>
      </c>
      <c r="S64" s="36">
        <f t="shared" si="28"/>
        <v>253279</v>
      </c>
      <c r="T64" s="33">
        <f t="shared" si="28"/>
        <v>530811</v>
      </c>
      <c r="U64" s="34">
        <f t="shared" si="28"/>
        <v>1832</v>
      </c>
      <c r="V64" s="31">
        <f t="shared" si="28"/>
        <v>532643</v>
      </c>
      <c r="W64" s="289">
        <f t="shared" si="27"/>
        <v>21.57773522114359</v>
      </c>
    </row>
    <row r="65" spans="2:23" ht="13.5" thickBot="1">
      <c r="B65" s="12" t="s">
        <v>16</v>
      </c>
      <c r="C65" s="74">
        <f t="shared" si="24"/>
        <v>1644</v>
      </c>
      <c r="D65" s="75">
        <f t="shared" si="24"/>
        <v>1638</v>
      </c>
      <c r="E65" s="82">
        <f t="shared" si="24"/>
        <v>3282</v>
      </c>
      <c r="F65" s="74">
        <f t="shared" si="24"/>
        <v>2122</v>
      </c>
      <c r="G65" s="75">
        <f t="shared" si="24"/>
        <v>2118</v>
      </c>
      <c r="H65" s="73">
        <f>F65+G65</f>
        <v>4240</v>
      </c>
      <c r="I65" s="289">
        <f t="shared" si="25"/>
        <v>29.189518586227912</v>
      </c>
      <c r="L65" s="12" t="s">
        <v>16</v>
      </c>
      <c r="M65" s="29">
        <f aca="true" t="shared" si="29" ref="M65:V65">+M11+M38</f>
        <v>255744</v>
      </c>
      <c r="N65" s="36">
        <f t="shared" si="29"/>
        <v>227012</v>
      </c>
      <c r="O65" s="33">
        <f t="shared" si="29"/>
        <v>482756</v>
      </c>
      <c r="P65" s="34">
        <f t="shared" si="29"/>
        <v>1225</v>
      </c>
      <c r="Q65" s="35">
        <f t="shared" si="29"/>
        <v>483981</v>
      </c>
      <c r="R65" s="29">
        <f t="shared" si="29"/>
        <v>358612</v>
      </c>
      <c r="S65" s="36">
        <f t="shared" si="29"/>
        <v>305384</v>
      </c>
      <c r="T65" s="33">
        <f t="shared" si="29"/>
        <v>663996</v>
      </c>
      <c r="U65" s="34">
        <f t="shared" si="29"/>
        <v>1939</v>
      </c>
      <c r="V65" s="31">
        <f t="shared" si="29"/>
        <v>665935</v>
      </c>
      <c r="W65" s="289">
        <f t="shared" si="27"/>
        <v>37.59527750056304</v>
      </c>
    </row>
    <row r="66" spans="2:23" ht="14.25" thickBot="1" thickTop="1">
      <c r="B66" s="39" t="s">
        <v>59</v>
      </c>
      <c r="C66" s="40">
        <f aca="true" t="shared" si="30" ref="C66:H66">+C63+C64+C65</f>
        <v>4484</v>
      </c>
      <c r="D66" s="41">
        <f t="shared" si="30"/>
        <v>4477</v>
      </c>
      <c r="E66" s="40">
        <f t="shared" si="30"/>
        <v>8961</v>
      </c>
      <c r="F66" s="40">
        <f t="shared" si="30"/>
        <v>5422</v>
      </c>
      <c r="G66" s="41">
        <f t="shared" si="30"/>
        <v>5414</v>
      </c>
      <c r="H66" s="40">
        <f t="shared" si="30"/>
        <v>10836</v>
      </c>
      <c r="I66" s="290">
        <f t="shared" si="25"/>
        <v>20.92400401740877</v>
      </c>
      <c r="L66" s="39" t="s">
        <v>59</v>
      </c>
      <c r="M66" s="40">
        <f aca="true" t="shared" si="31" ref="M66:V66">+M63+M64+M65</f>
        <v>700616</v>
      </c>
      <c r="N66" s="41">
        <f t="shared" si="31"/>
        <v>645112</v>
      </c>
      <c r="O66" s="40">
        <f t="shared" si="31"/>
        <v>1345728</v>
      </c>
      <c r="P66" s="40">
        <f t="shared" si="31"/>
        <v>2991</v>
      </c>
      <c r="Q66" s="40">
        <f t="shared" si="31"/>
        <v>1348719</v>
      </c>
      <c r="R66" s="40">
        <f t="shared" si="31"/>
        <v>884951</v>
      </c>
      <c r="S66" s="41">
        <f t="shared" si="31"/>
        <v>796924</v>
      </c>
      <c r="T66" s="40">
        <f t="shared" si="31"/>
        <v>1681875</v>
      </c>
      <c r="U66" s="40">
        <f t="shared" si="31"/>
        <v>5177</v>
      </c>
      <c r="V66" s="40">
        <f t="shared" si="31"/>
        <v>1687052</v>
      </c>
      <c r="W66" s="290">
        <f t="shared" si="27"/>
        <v>25.085507062627578</v>
      </c>
    </row>
    <row r="67" spans="2:23" ht="13.5" thickTop="1">
      <c r="B67" s="4" t="s">
        <v>18</v>
      </c>
      <c r="C67" s="71">
        <f aca="true" t="shared" si="32" ref="C67:H68">+C13+C40</f>
        <v>1733</v>
      </c>
      <c r="D67" s="72">
        <f t="shared" si="32"/>
        <v>1734</v>
      </c>
      <c r="E67" s="81">
        <f t="shared" si="32"/>
        <v>3467</v>
      </c>
      <c r="F67" s="29">
        <f t="shared" si="32"/>
        <v>2260</v>
      </c>
      <c r="G67" s="30">
        <f t="shared" si="32"/>
        <v>2264</v>
      </c>
      <c r="H67" s="31">
        <f t="shared" si="32"/>
        <v>4524</v>
      </c>
      <c r="I67" s="289">
        <f t="shared" si="25"/>
        <v>30.487453129506783</v>
      </c>
      <c r="L67" s="4" t="s">
        <v>18</v>
      </c>
      <c r="M67" s="29">
        <f aca="true" t="shared" si="33" ref="M67:V67">+M13+M40</f>
        <v>270723</v>
      </c>
      <c r="N67" s="36">
        <f t="shared" si="33"/>
        <v>290097</v>
      </c>
      <c r="O67" s="33">
        <f t="shared" si="33"/>
        <v>560820</v>
      </c>
      <c r="P67" s="34">
        <f t="shared" si="33"/>
        <v>1737</v>
      </c>
      <c r="Q67" s="35">
        <f t="shared" si="33"/>
        <v>562557</v>
      </c>
      <c r="R67" s="29">
        <f t="shared" si="33"/>
        <v>364168</v>
      </c>
      <c r="S67" s="36">
        <f t="shared" si="33"/>
        <v>383748</v>
      </c>
      <c r="T67" s="33">
        <f t="shared" si="33"/>
        <v>747916</v>
      </c>
      <c r="U67" s="34">
        <f t="shared" si="33"/>
        <v>1963</v>
      </c>
      <c r="V67" s="31">
        <f t="shared" si="33"/>
        <v>749879</v>
      </c>
      <c r="W67" s="289">
        <f t="shared" si="27"/>
        <v>33.298314659670034</v>
      </c>
    </row>
    <row r="68" spans="2:23" ht="12.75">
      <c r="B68" s="4" t="s">
        <v>19</v>
      </c>
      <c r="C68" s="71">
        <f t="shared" si="32"/>
        <v>1490</v>
      </c>
      <c r="D68" s="72">
        <f t="shared" si="32"/>
        <v>1491</v>
      </c>
      <c r="E68" s="81">
        <f t="shared" si="32"/>
        <v>2981</v>
      </c>
      <c r="F68" s="29">
        <f t="shared" si="32"/>
        <v>2108</v>
      </c>
      <c r="G68" s="30">
        <f t="shared" si="32"/>
        <v>2110</v>
      </c>
      <c r="H68" s="31">
        <f t="shared" si="32"/>
        <v>4218</v>
      </c>
      <c r="I68" s="289">
        <f t="shared" si="25"/>
        <v>41.496142234149616</v>
      </c>
      <c r="L68" s="4" t="s">
        <v>19</v>
      </c>
      <c r="M68" s="29">
        <f aca="true" t="shared" si="34" ref="M68:V68">+M14+M41</f>
        <v>245411</v>
      </c>
      <c r="N68" s="36">
        <f t="shared" si="34"/>
        <v>256765</v>
      </c>
      <c r="O68" s="33">
        <f t="shared" si="34"/>
        <v>502176</v>
      </c>
      <c r="P68" s="34">
        <f t="shared" si="34"/>
        <v>1071</v>
      </c>
      <c r="Q68" s="35">
        <f t="shared" si="34"/>
        <v>503247</v>
      </c>
      <c r="R68" s="29">
        <f t="shared" si="34"/>
        <v>368912</v>
      </c>
      <c r="S68" s="36">
        <f t="shared" si="34"/>
        <v>374929</v>
      </c>
      <c r="T68" s="33">
        <f t="shared" si="34"/>
        <v>743841</v>
      </c>
      <c r="U68" s="34">
        <f t="shared" si="34"/>
        <v>2363</v>
      </c>
      <c r="V68" s="31">
        <f t="shared" si="34"/>
        <v>746204</v>
      </c>
      <c r="W68" s="289">
        <f t="shared" si="27"/>
        <v>48.27788342503781</v>
      </c>
    </row>
    <row r="69" spans="2:23" ht="13.5" thickBot="1">
      <c r="B69" s="4" t="s">
        <v>20</v>
      </c>
      <c r="C69" s="91">
        <f>C15+C42</f>
        <v>1665</v>
      </c>
      <c r="D69" s="92">
        <f>D15+D42</f>
        <v>1668</v>
      </c>
      <c r="E69" s="93">
        <f>E15+E42</f>
        <v>3333</v>
      </c>
      <c r="F69" s="29">
        <f>+F15+F42</f>
        <v>2138</v>
      </c>
      <c r="G69" s="30">
        <f>+G15+G42</f>
        <v>2134</v>
      </c>
      <c r="H69" s="31">
        <f>+H15+H42</f>
        <v>4272</v>
      </c>
      <c r="I69" s="289">
        <f>IF(E69=0,0,((H69/E69)-1)*100)</f>
        <v>28.17281728172818</v>
      </c>
      <c r="L69" s="4" t="s">
        <v>20</v>
      </c>
      <c r="M69" s="68">
        <f aca="true" t="shared" si="35" ref="M69:V69">+M15+M42</f>
        <v>263691</v>
      </c>
      <c r="N69" s="94">
        <f t="shared" si="35"/>
        <v>282208</v>
      </c>
      <c r="O69" s="33">
        <f t="shared" si="35"/>
        <v>545899</v>
      </c>
      <c r="P69" s="34">
        <f t="shared" si="35"/>
        <v>1232</v>
      </c>
      <c r="Q69" s="35">
        <f t="shared" si="35"/>
        <v>547131</v>
      </c>
      <c r="R69" s="29">
        <f t="shared" si="35"/>
        <v>336880</v>
      </c>
      <c r="S69" s="36">
        <f t="shared" si="35"/>
        <v>354111</v>
      </c>
      <c r="T69" s="33">
        <f t="shared" si="35"/>
        <v>690991</v>
      </c>
      <c r="U69" s="34">
        <f t="shared" si="35"/>
        <v>2875</v>
      </c>
      <c r="V69" s="31">
        <f t="shared" si="35"/>
        <v>693866</v>
      </c>
      <c r="W69" s="289">
        <f>IF(Q69=0,0,((V69/Q69)-1)*100)</f>
        <v>26.81898850549502</v>
      </c>
    </row>
    <row r="70" spans="2:23" ht="14.25" thickBot="1" thickTop="1">
      <c r="B70" s="44" t="s">
        <v>21</v>
      </c>
      <c r="C70" s="45">
        <f aca="true" t="shared" si="36" ref="C70:H70">C69+C67+C68</f>
        <v>4888</v>
      </c>
      <c r="D70" s="45">
        <f t="shared" si="36"/>
        <v>4893</v>
      </c>
      <c r="E70" s="45">
        <f t="shared" si="36"/>
        <v>9781</v>
      </c>
      <c r="F70" s="45">
        <f t="shared" si="36"/>
        <v>6506</v>
      </c>
      <c r="G70" s="45">
        <f t="shared" si="36"/>
        <v>6508</v>
      </c>
      <c r="H70" s="45">
        <f t="shared" si="36"/>
        <v>13014</v>
      </c>
      <c r="I70" s="291">
        <f t="shared" si="25"/>
        <v>33.05387997137308</v>
      </c>
      <c r="L70" s="44" t="s">
        <v>21</v>
      </c>
      <c r="M70" s="45">
        <f aca="true" t="shared" si="37" ref="M70:V70">M69+M67+M68</f>
        <v>779825</v>
      </c>
      <c r="N70" s="49">
        <f t="shared" si="37"/>
        <v>829070</v>
      </c>
      <c r="O70" s="49">
        <f t="shared" si="37"/>
        <v>1608895</v>
      </c>
      <c r="P70" s="47">
        <f t="shared" si="37"/>
        <v>4040</v>
      </c>
      <c r="Q70" s="49">
        <f t="shared" si="37"/>
        <v>1612935</v>
      </c>
      <c r="R70" s="45">
        <f t="shared" si="37"/>
        <v>1069960</v>
      </c>
      <c r="S70" s="49">
        <f t="shared" si="37"/>
        <v>1112788</v>
      </c>
      <c r="T70" s="49">
        <f t="shared" si="37"/>
        <v>2182748</v>
      </c>
      <c r="U70" s="47">
        <f t="shared" si="37"/>
        <v>7201</v>
      </c>
      <c r="V70" s="49">
        <f t="shared" si="37"/>
        <v>2189949</v>
      </c>
      <c r="W70" s="295">
        <f t="shared" si="27"/>
        <v>35.774163248983996</v>
      </c>
    </row>
    <row r="71" spans="2:23" ht="13.5" thickTop="1">
      <c r="B71" s="4" t="s">
        <v>22</v>
      </c>
      <c r="C71" s="71">
        <f aca="true" t="shared" si="38" ref="C71:H73">+C17+C44</f>
        <v>1581</v>
      </c>
      <c r="D71" s="72">
        <f t="shared" si="38"/>
        <v>1577</v>
      </c>
      <c r="E71" s="81">
        <f t="shared" si="38"/>
        <v>3158</v>
      </c>
      <c r="F71" s="29">
        <f t="shared" si="38"/>
        <v>1994</v>
      </c>
      <c r="G71" s="30">
        <f t="shared" si="38"/>
        <v>1992</v>
      </c>
      <c r="H71" s="35">
        <f t="shared" si="38"/>
        <v>3986</v>
      </c>
      <c r="I71" s="289">
        <f t="shared" si="25"/>
        <v>26.21912602913237</v>
      </c>
      <c r="L71" s="4" t="s">
        <v>22</v>
      </c>
      <c r="M71" s="29">
        <f aca="true" t="shared" si="39" ref="M71:V71">+M17+M44</f>
        <v>230080</v>
      </c>
      <c r="N71" s="36">
        <f t="shared" si="39"/>
        <v>252678</v>
      </c>
      <c r="O71" s="33">
        <f t="shared" si="39"/>
        <v>482758</v>
      </c>
      <c r="P71" s="34">
        <f t="shared" si="39"/>
        <v>1982</v>
      </c>
      <c r="Q71" s="35">
        <f t="shared" si="39"/>
        <v>484740</v>
      </c>
      <c r="R71" s="29">
        <f t="shared" si="39"/>
        <v>266103</v>
      </c>
      <c r="S71" s="36">
        <f t="shared" si="39"/>
        <v>299994</v>
      </c>
      <c r="T71" s="33">
        <f t="shared" si="39"/>
        <v>566097</v>
      </c>
      <c r="U71" s="34">
        <f t="shared" si="39"/>
        <v>2983</v>
      </c>
      <c r="V71" s="31">
        <f t="shared" si="39"/>
        <v>569080</v>
      </c>
      <c r="W71" s="289">
        <f t="shared" si="27"/>
        <v>17.399018030284275</v>
      </c>
    </row>
    <row r="72" spans="2:23" ht="12.75">
      <c r="B72" s="4" t="s">
        <v>23</v>
      </c>
      <c r="C72" s="71">
        <f t="shared" si="38"/>
        <v>1422</v>
      </c>
      <c r="D72" s="72">
        <f t="shared" si="38"/>
        <v>1424</v>
      </c>
      <c r="E72" s="81">
        <f t="shared" si="38"/>
        <v>2846</v>
      </c>
      <c r="F72" s="29">
        <f t="shared" si="38"/>
        <v>1778</v>
      </c>
      <c r="G72" s="30">
        <f t="shared" si="38"/>
        <v>1783</v>
      </c>
      <c r="H72" s="31">
        <f t="shared" si="38"/>
        <v>3561</v>
      </c>
      <c r="I72" s="289">
        <f>IF(E72=0,0,((H72/E72)-1)*100)</f>
        <v>25.122979620520034</v>
      </c>
      <c r="L72" s="4" t="s">
        <v>23</v>
      </c>
      <c r="M72" s="29">
        <f aca="true" t="shared" si="40" ref="M72:V72">+M18+M45</f>
        <v>172774</v>
      </c>
      <c r="N72" s="36">
        <f t="shared" si="40"/>
        <v>186718</v>
      </c>
      <c r="O72" s="33">
        <f t="shared" si="40"/>
        <v>359492</v>
      </c>
      <c r="P72" s="34">
        <f t="shared" si="40"/>
        <v>1700</v>
      </c>
      <c r="Q72" s="35">
        <f t="shared" si="40"/>
        <v>361192</v>
      </c>
      <c r="R72" s="29">
        <f t="shared" si="40"/>
        <v>203294</v>
      </c>
      <c r="S72" s="36">
        <f t="shared" si="40"/>
        <v>221162</v>
      </c>
      <c r="T72" s="33">
        <f t="shared" si="40"/>
        <v>424456</v>
      </c>
      <c r="U72" s="34">
        <f t="shared" si="40"/>
        <v>1967</v>
      </c>
      <c r="V72" s="31">
        <f t="shared" si="40"/>
        <v>426423</v>
      </c>
      <c r="W72" s="289">
        <f>IF(Q72=0,0,((V72/Q72)-1)*100)</f>
        <v>18.059923807836277</v>
      </c>
    </row>
    <row r="73" spans="2:23" ht="13.5" thickBot="1">
      <c r="B73" s="4" t="s">
        <v>24</v>
      </c>
      <c r="C73" s="71">
        <f t="shared" si="38"/>
        <v>1307</v>
      </c>
      <c r="D73" s="72">
        <f t="shared" si="38"/>
        <v>1310</v>
      </c>
      <c r="E73" s="81">
        <f t="shared" si="38"/>
        <v>2617</v>
      </c>
      <c r="F73" s="29">
        <f t="shared" si="38"/>
        <v>1668</v>
      </c>
      <c r="G73" s="30">
        <f t="shared" si="38"/>
        <v>1668</v>
      </c>
      <c r="H73" s="31">
        <f t="shared" si="38"/>
        <v>3336</v>
      </c>
      <c r="I73" s="289">
        <f>IF(E73=0,0,((H73/E73)-1)*100)</f>
        <v>27.47420710737485</v>
      </c>
      <c r="L73" s="4" t="s">
        <v>24</v>
      </c>
      <c r="M73" s="29">
        <f aca="true" t="shared" si="41" ref="M73:V73">+M19+M46</f>
        <v>172721</v>
      </c>
      <c r="N73" s="36">
        <f t="shared" si="41"/>
        <v>167744</v>
      </c>
      <c r="O73" s="33">
        <f t="shared" si="41"/>
        <v>340465</v>
      </c>
      <c r="P73" s="34">
        <f t="shared" si="41"/>
        <v>1458</v>
      </c>
      <c r="Q73" s="35">
        <f t="shared" si="41"/>
        <v>341923</v>
      </c>
      <c r="R73" s="29">
        <f t="shared" si="41"/>
        <v>197186</v>
      </c>
      <c r="S73" s="36">
        <f t="shared" si="41"/>
        <v>188490</v>
      </c>
      <c r="T73" s="51">
        <f t="shared" si="41"/>
        <v>385676</v>
      </c>
      <c r="U73" s="52">
        <f t="shared" si="41"/>
        <v>2322</v>
      </c>
      <c r="V73" s="31">
        <f t="shared" si="41"/>
        <v>387998</v>
      </c>
      <c r="W73" s="289">
        <f>IF(Q73=0,0,((V73/Q73)-1)*100)</f>
        <v>13.475256124917024</v>
      </c>
    </row>
    <row r="74" spans="2:23" ht="14.25" thickBot="1" thickTop="1">
      <c r="B74" s="44" t="s">
        <v>66</v>
      </c>
      <c r="C74" s="76">
        <f aca="true" t="shared" si="42" ref="C74:H74">C73+C71+C72</f>
        <v>4310</v>
      </c>
      <c r="D74" s="203">
        <f t="shared" si="42"/>
        <v>4311</v>
      </c>
      <c r="E74" s="203">
        <f t="shared" si="42"/>
        <v>8621</v>
      </c>
      <c r="F74" s="40">
        <f t="shared" si="42"/>
        <v>5440</v>
      </c>
      <c r="G74" s="53">
        <f t="shared" si="42"/>
        <v>5443</v>
      </c>
      <c r="H74" s="53">
        <f t="shared" si="42"/>
        <v>10883</v>
      </c>
      <c r="I74" s="290">
        <f>IF(E74=0,0,((H74/E74)-1)*100)</f>
        <v>26.23825542280478</v>
      </c>
      <c r="L74" s="44" t="s">
        <v>66</v>
      </c>
      <c r="M74" s="45">
        <f aca="true" t="shared" si="43" ref="M74:V74">M73+M71+M72</f>
        <v>575575</v>
      </c>
      <c r="N74" s="45">
        <f t="shared" si="43"/>
        <v>607140</v>
      </c>
      <c r="O74" s="47">
        <f t="shared" si="43"/>
        <v>1182715</v>
      </c>
      <c r="P74" s="47">
        <f t="shared" si="43"/>
        <v>5140</v>
      </c>
      <c r="Q74" s="47">
        <f t="shared" si="43"/>
        <v>1187855</v>
      </c>
      <c r="R74" s="45">
        <f t="shared" si="43"/>
        <v>666583</v>
      </c>
      <c r="S74" s="45">
        <f t="shared" si="43"/>
        <v>709646</v>
      </c>
      <c r="T74" s="47">
        <f t="shared" si="43"/>
        <v>1376229</v>
      </c>
      <c r="U74" s="47">
        <f t="shared" si="43"/>
        <v>7272</v>
      </c>
      <c r="V74" s="47">
        <f t="shared" si="43"/>
        <v>1383501</v>
      </c>
      <c r="W74" s="295">
        <f>IF(Q74=0,0,((V74/Q74)-1)*100)</f>
        <v>16.470528810334596</v>
      </c>
    </row>
    <row r="75" spans="2:23" ht="14.25" thickBot="1" thickTop="1">
      <c r="B75" s="4" t="s">
        <v>27</v>
      </c>
      <c r="C75" s="71">
        <f>+C21+C48</f>
        <v>1451</v>
      </c>
      <c r="D75" s="72">
        <f>+D21+D48</f>
        <v>1450</v>
      </c>
      <c r="E75" s="89">
        <f>+E21+E48</f>
        <v>2901</v>
      </c>
      <c r="F75" s="29">
        <f>+F21+F48</f>
        <v>1884</v>
      </c>
      <c r="G75" s="30">
        <f>+G21+G48</f>
        <v>1879</v>
      </c>
      <c r="H75" s="31">
        <f>F75+G75</f>
        <v>3763</v>
      </c>
      <c r="I75" s="289">
        <f t="shared" si="25"/>
        <v>29.713891761461575</v>
      </c>
      <c r="L75" s="4" t="s">
        <v>27</v>
      </c>
      <c r="M75" s="29">
        <f aca="true" t="shared" si="44" ref="M75:V75">+M21+M48</f>
        <v>221490</v>
      </c>
      <c r="N75" s="36">
        <f t="shared" si="44"/>
        <v>209808</v>
      </c>
      <c r="O75" s="33">
        <f t="shared" si="44"/>
        <v>431298</v>
      </c>
      <c r="P75" s="34">
        <f t="shared" si="44"/>
        <v>909</v>
      </c>
      <c r="Q75" s="35">
        <f t="shared" si="44"/>
        <v>432207</v>
      </c>
      <c r="R75" s="29">
        <f t="shared" si="44"/>
        <v>259006</v>
      </c>
      <c r="S75" s="36">
        <f t="shared" si="44"/>
        <v>246061</v>
      </c>
      <c r="T75" s="51">
        <f t="shared" si="44"/>
        <v>505067</v>
      </c>
      <c r="U75" s="59">
        <f t="shared" si="44"/>
        <v>2631</v>
      </c>
      <c r="V75" s="31">
        <f t="shared" si="44"/>
        <v>507698</v>
      </c>
      <c r="W75" s="289">
        <f t="shared" si="27"/>
        <v>17.46639920223412</v>
      </c>
    </row>
    <row r="76" spans="2:23" ht="14.25" thickBot="1" thickTop="1">
      <c r="B76" s="39" t="s">
        <v>69</v>
      </c>
      <c r="C76" s="40">
        <f aca="true" t="shared" si="45" ref="C76:H76">+C70+C74+C75</f>
        <v>10649</v>
      </c>
      <c r="D76" s="41">
        <f t="shared" si="45"/>
        <v>10654</v>
      </c>
      <c r="E76" s="40">
        <f t="shared" si="45"/>
        <v>21303</v>
      </c>
      <c r="F76" s="40">
        <f t="shared" si="45"/>
        <v>13830</v>
      </c>
      <c r="G76" s="41">
        <f t="shared" si="45"/>
        <v>13830</v>
      </c>
      <c r="H76" s="40">
        <f t="shared" si="45"/>
        <v>27660</v>
      </c>
      <c r="I76" s="290">
        <f>IF(E76=0,0,((H76/E76)-1)*100)</f>
        <v>29.840867483453025</v>
      </c>
      <c r="L76" s="39" t="s">
        <v>69</v>
      </c>
      <c r="M76" s="40">
        <f aca="true" t="shared" si="46" ref="M76:V76">+M70+M74+M75</f>
        <v>1576890</v>
      </c>
      <c r="N76" s="41">
        <f t="shared" si="46"/>
        <v>1646018</v>
      </c>
      <c r="O76" s="40">
        <f t="shared" si="46"/>
        <v>3222908</v>
      </c>
      <c r="P76" s="40">
        <f t="shared" si="46"/>
        <v>10089</v>
      </c>
      <c r="Q76" s="40">
        <f t="shared" si="46"/>
        <v>3232997</v>
      </c>
      <c r="R76" s="40">
        <f t="shared" si="46"/>
        <v>1995549</v>
      </c>
      <c r="S76" s="41">
        <f t="shared" si="46"/>
        <v>2068495</v>
      </c>
      <c r="T76" s="40">
        <f t="shared" si="46"/>
        <v>4064044</v>
      </c>
      <c r="U76" s="40">
        <f t="shared" si="46"/>
        <v>17104</v>
      </c>
      <c r="V76" s="40">
        <f t="shared" si="46"/>
        <v>4081148</v>
      </c>
      <c r="W76" s="290">
        <f>IF(Q76=0,0,((V76/Q76)-1)*100)</f>
        <v>26.234203124840505</v>
      </c>
    </row>
    <row r="77" spans="2:23" ht="14.25" thickBot="1" thickTop="1">
      <c r="B77" s="39" t="s">
        <v>70</v>
      </c>
      <c r="C77" s="40">
        <f aca="true" t="shared" si="47" ref="C77:H77">+C66+C70+C74+C75</f>
        <v>15133</v>
      </c>
      <c r="D77" s="41">
        <f t="shared" si="47"/>
        <v>15131</v>
      </c>
      <c r="E77" s="40">
        <f t="shared" si="47"/>
        <v>30264</v>
      </c>
      <c r="F77" s="40">
        <f t="shared" si="47"/>
        <v>19252</v>
      </c>
      <c r="G77" s="41">
        <f t="shared" si="47"/>
        <v>19244</v>
      </c>
      <c r="H77" s="40">
        <f t="shared" si="47"/>
        <v>38496</v>
      </c>
      <c r="I77" s="290">
        <f>IF(E77=0,0,((H77/E77)-1)*100)</f>
        <v>27.200634417129255</v>
      </c>
      <c r="L77" s="39" t="s">
        <v>70</v>
      </c>
      <c r="M77" s="40">
        <f aca="true" t="shared" si="48" ref="M77:V77">+M66+M70+M74+M75</f>
        <v>2277506</v>
      </c>
      <c r="N77" s="41">
        <f t="shared" si="48"/>
        <v>2291130</v>
      </c>
      <c r="O77" s="40">
        <f t="shared" si="48"/>
        <v>4568636</v>
      </c>
      <c r="P77" s="40">
        <f t="shared" si="48"/>
        <v>13080</v>
      </c>
      <c r="Q77" s="40">
        <f t="shared" si="48"/>
        <v>4581716</v>
      </c>
      <c r="R77" s="40">
        <f t="shared" si="48"/>
        <v>2880500</v>
      </c>
      <c r="S77" s="41">
        <f t="shared" si="48"/>
        <v>2865419</v>
      </c>
      <c r="T77" s="40">
        <f t="shared" si="48"/>
        <v>5745919</v>
      </c>
      <c r="U77" s="40">
        <f t="shared" si="48"/>
        <v>22281</v>
      </c>
      <c r="V77" s="40">
        <f t="shared" si="48"/>
        <v>5768200</v>
      </c>
      <c r="W77" s="290">
        <f>IF(Q77=0,0,((V77/Q77)-1)*100)</f>
        <v>25.89606165026379</v>
      </c>
    </row>
    <row r="78" spans="2:23" ht="13.5" thickTop="1">
      <c r="B78" s="4" t="s">
        <v>28</v>
      </c>
      <c r="C78" s="71">
        <f>+C24+C51</f>
        <v>1493</v>
      </c>
      <c r="D78" s="72">
        <f>+D24+D51</f>
        <v>1487</v>
      </c>
      <c r="E78" s="81">
        <f>+E24+E51</f>
        <v>2980</v>
      </c>
      <c r="F78" s="29"/>
      <c r="G78" s="30"/>
      <c r="H78" s="31"/>
      <c r="I78" s="289"/>
      <c r="L78" s="4" t="s">
        <v>28</v>
      </c>
      <c r="M78" s="29">
        <f>+M24+M51</f>
        <v>229627</v>
      </c>
      <c r="N78" s="36">
        <f>+N24+N51</f>
        <v>239555</v>
      </c>
      <c r="O78" s="33">
        <f>+O24+O51</f>
        <v>469182</v>
      </c>
      <c r="P78" s="34">
        <f>+P24+P51</f>
        <v>745</v>
      </c>
      <c r="Q78" s="35">
        <f>+Q24+Q51</f>
        <v>469927</v>
      </c>
      <c r="R78" s="29"/>
      <c r="S78" s="36"/>
      <c r="T78" s="33"/>
      <c r="U78" s="34"/>
      <c r="V78" s="31"/>
      <c r="W78" s="289"/>
    </row>
    <row r="79" spans="2:23" ht="13.5" thickBot="1">
      <c r="B79" s="4" t="s">
        <v>29</v>
      </c>
      <c r="C79" s="71">
        <f>+C25+C52</f>
        <v>1376</v>
      </c>
      <c r="D79" s="72">
        <f>+D25+D52</f>
        <v>1375</v>
      </c>
      <c r="E79" s="81">
        <f>+E25+E52</f>
        <v>2751</v>
      </c>
      <c r="F79" s="29"/>
      <c r="G79" s="30"/>
      <c r="H79" s="31"/>
      <c r="I79" s="289"/>
      <c r="L79" s="4" t="s">
        <v>29</v>
      </c>
      <c r="M79" s="29">
        <f>+M25+M52</f>
        <v>199507</v>
      </c>
      <c r="N79" s="36">
        <f>+N25+N52</f>
        <v>189273</v>
      </c>
      <c r="O79" s="33">
        <f>+O25+O52</f>
        <v>388780</v>
      </c>
      <c r="P79" s="34">
        <f>+P25+P52</f>
        <v>1162</v>
      </c>
      <c r="Q79" s="35">
        <f>+Q25+Q52</f>
        <v>389942</v>
      </c>
      <c r="R79" s="29"/>
      <c r="S79" s="36"/>
      <c r="T79" s="33"/>
      <c r="U79" s="34"/>
      <c r="V79" s="31"/>
      <c r="W79" s="289"/>
    </row>
    <row r="80" spans="2:23" ht="14.25" thickBot="1" thickTop="1">
      <c r="B80" s="39" t="s">
        <v>64</v>
      </c>
      <c r="C80" s="40">
        <f>+C75+C78+C79</f>
        <v>4320</v>
      </c>
      <c r="D80" s="41">
        <f>+D75+D78+D79</f>
        <v>4312</v>
      </c>
      <c r="E80" s="40">
        <f>+E75+E78+E79</f>
        <v>8632</v>
      </c>
      <c r="F80" s="40"/>
      <c r="G80" s="41"/>
      <c r="H80" s="40"/>
      <c r="I80" s="290"/>
      <c r="L80" s="39" t="s">
        <v>64</v>
      </c>
      <c r="M80" s="40">
        <f>+M75+M78+M79</f>
        <v>650624</v>
      </c>
      <c r="N80" s="41">
        <f>+N75+N78+N79</f>
        <v>638636</v>
      </c>
      <c r="O80" s="40">
        <f>+O75+O78+O79</f>
        <v>1289260</v>
      </c>
      <c r="P80" s="40">
        <f>+P75+P78+P79</f>
        <v>2816</v>
      </c>
      <c r="Q80" s="40">
        <f>+Q75+Q78+Q79</f>
        <v>1292076</v>
      </c>
      <c r="R80" s="40"/>
      <c r="S80" s="41"/>
      <c r="T80" s="40"/>
      <c r="U80" s="40"/>
      <c r="V80" s="40"/>
      <c r="W80" s="290"/>
    </row>
    <row r="81" spans="2:23" ht="14.25" thickBot="1" thickTop="1">
      <c r="B81" s="39" t="s">
        <v>9</v>
      </c>
      <c r="C81" s="40">
        <f>+C70+C74+C80+C66</f>
        <v>18002</v>
      </c>
      <c r="D81" s="41">
        <f>+D70+D74+D80+D66</f>
        <v>17993</v>
      </c>
      <c r="E81" s="40">
        <f>+E70+E74+E80+E66</f>
        <v>35995</v>
      </c>
      <c r="F81" s="40"/>
      <c r="G81" s="41"/>
      <c r="H81" s="40"/>
      <c r="I81" s="290"/>
      <c r="L81" s="39" t="s">
        <v>9</v>
      </c>
      <c r="M81" s="40">
        <f>+M70+M74+M80+M66</f>
        <v>2706640</v>
      </c>
      <c r="N81" s="41">
        <f>+N70+N74+N80+N66</f>
        <v>2719958</v>
      </c>
      <c r="O81" s="40">
        <f>+O70+O74+O80+O66</f>
        <v>5426598</v>
      </c>
      <c r="P81" s="40">
        <f>+P70+P74+P80+P66</f>
        <v>14987</v>
      </c>
      <c r="Q81" s="40">
        <f>+Q70+Q74+Q80+Q66</f>
        <v>5441585</v>
      </c>
      <c r="R81" s="40"/>
      <c r="S81" s="41"/>
      <c r="T81" s="40"/>
      <c r="U81" s="40"/>
      <c r="V81" s="40"/>
      <c r="W81" s="290"/>
    </row>
    <row r="82" spans="2:12" ht="13.5" thickTop="1">
      <c r="B82" s="63" t="s">
        <v>65</v>
      </c>
      <c r="L82" s="63" t="s">
        <v>65</v>
      </c>
    </row>
    <row r="83" spans="12:23" ht="12.75">
      <c r="L83" s="348" t="s">
        <v>41</v>
      </c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</row>
    <row r="84" spans="12:23" ht="15.75">
      <c r="L84" s="349" t="s">
        <v>42</v>
      </c>
      <c r="M84" s="349"/>
      <c r="N84" s="349"/>
      <c r="O84" s="349"/>
      <c r="P84" s="349"/>
      <c r="Q84" s="349"/>
      <c r="R84" s="349"/>
      <c r="S84" s="349"/>
      <c r="T84" s="349"/>
      <c r="U84" s="349"/>
      <c r="V84" s="349"/>
      <c r="W84" s="349"/>
    </row>
    <row r="85" ht="13.5" thickBot="1">
      <c r="W85" s="332" t="s">
        <v>43</v>
      </c>
    </row>
    <row r="86" spans="12:23" ht="17.25" thickBot="1" thickTop="1">
      <c r="L86" s="3"/>
      <c r="M86" s="350" t="s">
        <v>67</v>
      </c>
      <c r="N86" s="351"/>
      <c r="O86" s="351"/>
      <c r="P86" s="351"/>
      <c r="Q86" s="352"/>
      <c r="R86" s="353" t="s">
        <v>68</v>
      </c>
      <c r="S86" s="354"/>
      <c r="T86" s="354"/>
      <c r="U86" s="354"/>
      <c r="V86" s="355"/>
      <c r="W86" s="328" t="s">
        <v>4</v>
      </c>
    </row>
    <row r="87" spans="12:23" ht="13.5" thickTop="1">
      <c r="L87" s="4" t="s">
        <v>5</v>
      </c>
      <c r="M87" s="5"/>
      <c r="N87" s="8"/>
      <c r="O87" s="9"/>
      <c r="P87" s="10"/>
      <c r="Q87" s="11"/>
      <c r="R87" s="5"/>
      <c r="S87" s="8"/>
      <c r="T87" s="9"/>
      <c r="U87" s="10"/>
      <c r="V87" s="11"/>
      <c r="W87" s="329" t="s">
        <v>6</v>
      </c>
    </row>
    <row r="88" spans="12:23" ht="13.5" thickBot="1">
      <c r="L88" s="12"/>
      <c r="M88" s="15" t="s">
        <v>44</v>
      </c>
      <c r="N88" s="16" t="s">
        <v>45</v>
      </c>
      <c r="O88" s="17" t="s">
        <v>46</v>
      </c>
      <c r="P88" s="18" t="s">
        <v>13</v>
      </c>
      <c r="Q88" s="19" t="s">
        <v>9</v>
      </c>
      <c r="R88" s="15" t="s">
        <v>44</v>
      </c>
      <c r="S88" s="16" t="s">
        <v>45</v>
      </c>
      <c r="T88" s="17" t="s">
        <v>46</v>
      </c>
      <c r="U88" s="18" t="s">
        <v>13</v>
      </c>
      <c r="V88" s="19" t="s">
        <v>9</v>
      </c>
      <c r="W88" s="330"/>
    </row>
    <row r="89" spans="12:23" ht="4.5" customHeight="1" thickTop="1">
      <c r="L89" s="4"/>
      <c r="M89" s="23"/>
      <c r="N89" s="24"/>
      <c r="O89" s="25"/>
      <c r="P89" s="26"/>
      <c r="Q89" s="27"/>
      <c r="R89" s="23"/>
      <c r="S89" s="24"/>
      <c r="T89" s="25"/>
      <c r="U89" s="26"/>
      <c r="V89" s="28"/>
      <c r="W89" s="313"/>
    </row>
    <row r="90" spans="1:23" ht="12.75">
      <c r="A90" s="70"/>
      <c r="B90" s="70"/>
      <c r="C90" s="70"/>
      <c r="D90" s="70"/>
      <c r="E90" s="70"/>
      <c r="F90" s="70"/>
      <c r="G90" s="70"/>
      <c r="H90" s="70"/>
      <c r="I90" s="331"/>
      <c r="J90" s="70"/>
      <c r="L90" s="4" t="s">
        <v>14</v>
      </c>
      <c r="M90" s="29">
        <v>30</v>
      </c>
      <c r="N90" s="36">
        <v>300</v>
      </c>
      <c r="O90" s="33">
        <f aca="true" t="shared" si="49" ref="O90:O96">+M90+N90</f>
        <v>330</v>
      </c>
      <c r="P90" s="34">
        <v>228</v>
      </c>
      <c r="Q90" s="35">
        <f aca="true" t="shared" si="50" ref="Q90:Q96">O90+P90</f>
        <v>558</v>
      </c>
      <c r="R90" s="29">
        <v>38</v>
      </c>
      <c r="S90" s="36">
        <v>402</v>
      </c>
      <c r="T90" s="33">
        <f>R90+S90</f>
        <v>440</v>
      </c>
      <c r="U90" s="34">
        <v>235</v>
      </c>
      <c r="V90" s="31">
        <f>T90+U90</f>
        <v>675</v>
      </c>
      <c r="W90" s="289">
        <f aca="true" t="shared" si="51" ref="W90:W104">IF(Q90=0,0,((V90/Q90)-1)*100)</f>
        <v>20.967741935483875</v>
      </c>
    </row>
    <row r="91" spans="1:23" ht="12.75">
      <c r="A91" s="70"/>
      <c r="B91" s="70"/>
      <c r="C91" s="70"/>
      <c r="D91" s="70"/>
      <c r="E91" s="70"/>
      <c r="F91" s="70"/>
      <c r="G91" s="70"/>
      <c r="H91" s="70"/>
      <c r="I91" s="331"/>
      <c r="J91" s="70"/>
      <c r="L91" s="4" t="s">
        <v>15</v>
      </c>
      <c r="M91" s="29">
        <v>88</v>
      </c>
      <c r="N91" s="36">
        <v>584</v>
      </c>
      <c r="O91" s="33">
        <f t="shared" si="49"/>
        <v>672</v>
      </c>
      <c r="P91" s="34">
        <v>157</v>
      </c>
      <c r="Q91" s="35">
        <f t="shared" si="50"/>
        <v>829</v>
      </c>
      <c r="R91" s="29">
        <v>163</v>
      </c>
      <c r="S91" s="36">
        <v>922</v>
      </c>
      <c r="T91" s="33">
        <f>R91+S91</f>
        <v>1085</v>
      </c>
      <c r="U91" s="34">
        <v>275</v>
      </c>
      <c r="V91" s="31">
        <f>T91+U91</f>
        <v>1360</v>
      </c>
      <c r="W91" s="289">
        <f t="shared" si="51"/>
        <v>64.05307599517491</v>
      </c>
    </row>
    <row r="92" spans="1:23" ht="13.5" thickBot="1">
      <c r="A92" s="70"/>
      <c r="B92" s="70"/>
      <c r="C92" s="70"/>
      <c r="D92" s="70"/>
      <c r="E92" s="70"/>
      <c r="F92" s="70"/>
      <c r="G92" s="70"/>
      <c r="H92" s="70"/>
      <c r="I92" s="331"/>
      <c r="J92" s="70"/>
      <c r="L92" s="12" t="s">
        <v>16</v>
      </c>
      <c r="M92" s="29">
        <v>121</v>
      </c>
      <c r="N92" s="36">
        <v>865</v>
      </c>
      <c r="O92" s="33">
        <f t="shared" si="49"/>
        <v>986</v>
      </c>
      <c r="P92" s="34">
        <v>54</v>
      </c>
      <c r="Q92" s="35">
        <f t="shared" si="50"/>
        <v>1040</v>
      </c>
      <c r="R92" s="29">
        <v>140</v>
      </c>
      <c r="S92" s="36">
        <v>838</v>
      </c>
      <c r="T92" s="33">
        <f>R92+S92</f>
        <v>978</v>
      </c>
      <c r="U92" s="34">
        <v>198</v>
      </c>
      <c r="V92" s="31">
        <f>T92+U92</f>
        <v>1176</v>
      </c>
      <c r="W92" s="289">
        <f t="shared" si="51"/>
        <v>13.076923076923075</v>
      </c>
    </row>
    <row r="93" spans="1:23" ht="14.25" thickBot="1" thickTop="1">
      <c r="A93" s="70"/>
      <c r="B93" s="70"/>
      <c r="C93" s="70"/>
      <c r="D93" s="70"/>
      <c r="E93" s="70"/>
      <c r="F93" s="70"/>
      <c r="G93" s="70"/>
      <c r="H93" s="70"/>
      <c r="I93" s="331"/>
      <c r="J93" s="70"/>
      <c r="L93" s="39" t="s">
        <v>59</v>
      </c>
      <c r="M93" s="40">
        <f>+M90+M91+M92</f>
        <v>239</v>
      </c>
      <c r="N93" s="41">
        <f>+N90+N91+N92</f>
        <v>1749</v>
      </c>
      <c r="O93" s="40">
        <f t="shared" si="49"/>
        <v>1988</v>
      </c>
      <c r="P93" s="40">
        <f>+P90+P91+P92</f>
        <v>439</v>
      </c>
      <c r="Q93" s="40">
        <f t="shared" si="50"/>
        <v>2427</v>
      </c>
      <c r="R93" s="40">
        <f>+R90+R91+R92</f>
        <v>341</v>
      </c>
      <c r="S93" s="41">
        <f>+S90+S91+S92</f>
        <v>2162</v>
      </c>
      <c r="T93" s="40">
        <f>+T90+T91+T92</f>
        <v>2503</v>
      </c>
      <c r="U93" s="40">
        <f>+U90+U91+U92</f>
        <v>708</v>
      </c>
      <c r="V93" s="40">
        <f>+V90+V91+V92</f>
        <v>3211</v>
      </c>
      <c r="W93" s="290">
        <f t="shared" si="51"/>
        <v>32.30325504738361</v>
      </c>
    </row>
    <row r="94" spans="1:23" ht="13.5" thickTop="1">
      <c r="A94" s="70"/>
      <c r="B94" s="70"/>
      <c r="C94" s="70"/>
      <c r="D94" s="70"/>
      <c r="E94" s="70"/>
      <c r="F94" s="70"/>
      <c r="G94" s="70"/>
      <c r="H94" s="70"/>
      <c r="I94" s="331"/>
      <c r="J94" s="70"/>
      <c r="L94" s="4" t="s">
        <v>18</v>
      </c>
      <c r="M94" s="29">
        <v>27</v>
      </c>
      <c r="N94" s="36">
        <v>461</v>
      </c>
      <c r="O94" s="33">
        <f t="shared" si="49"/>
        <v>488</v>
      </c>
      <c r="P94" s="34">
        <v>147</v>
      </c>
      <c r="Q94" s="35">
        <f t="shared" si="50"/>
        <v>635</v>
      </c>
      <c r="R94" s="29">
        <v>178</v>
      </c>
      <c r="S94" s="36">
        <v>865</v>
      </c>
      <c r="T94" s="33">
        <f>R94+S94</f>
        <v>1043</v>
      </c>
      <c r="U94" s="34">
        <v>268</v>
      </c>
      <c r="V94" s="31">
        <f>T94+U94</f>
        <v>1311</v>
      </c>
      <c r="W94" s="289">
        <f t="shared" si="51"/>
        <v>106.45669291338584</v>
      </c>
    </row>
    <row r="95" spans="1:23" ht="12.75">
      <c r="A95" s="70"/>
      <c r="B95" s="70"/>
      <c r="C95" s="70"/>
      <c r="D95" s="70"/>
      <c r="E95" s="70"/>
      <c r="F95" s="70"/>
      <c r="G95" s="70"/>
      <c r="H95" s="70"/>
      <c r="I95" s="331"/>
      <c r="J95" s="70"/>
      <c r="L95" s="4" t="s">
        <v>19</v>
      </c>
      <c r="M95" s="29">
        <v>25</v>
      </c>
      <c r="N95" s="36">
        <v>318</v>
      </c>
      <c r="O95" s="33">
        <f t="shared" si="49"/>
        <v>343</v>
      </c>
      <c r="P95" s="34">
        <v>120</v>
      </c>
      <c r="Q95" s="35">
        <f t="shared" si="50"/>
        <v>463</v>
      </c>
      <c r="R95" s="29">
        <v>150</v>
      </c>
      <c r="S95" s="36">
        <v>861</v>
      </c>
      <c r="T95" s="33">
        <f>R95+S95</f>
        <v>1011</v>
      </c>
      <c r="U95" s="34">
        <v>180</v>
      </c>
      <c r="V95" s="31">
        <f>T95+U95</f>
        <v>1191</v>
      </c>
      <c r="W95" s="289">
        <f t="shared" si="51"/>
        <v>157.23542116630668</v>
      </c>
    </row>
    <row r="96" spans="1:23" ht="13.5" thickBot="1">
      <c r="A96" s="70"/>
      <c r="B96" s="70"/>
      <c r="C96" s="70"/>
      <c r="D96" s="70"/>
      <c r="E96" s="70"/>
      <c r="F96" s="70"/>
      <c r="G96" s="70"/>
      <c r="H96" s="70"/>
      <c r="I96" s="331"/>
      <c r="J96" s="70"/>
      <c r="L96" s="4" t="s">
        <v>20</v>
      </c>
      <c r="M96" s="29">
        <v>30</v>
      </c>
      <c r="N96" s="36">
        <v>331</v>
      </c>
      <c r="O96" s="33">
        <f t="shared" si="49"/>
        <v>361</v>
      </c>
      <c r="P96" s="34">
        <v>156</v>
      </c>
      <c r="Q96" s="35">
        <f t="shared" si="50"/>
        <v>517</v>
      </c>
      <c r="R96" s="29">
        <v>153</v>
      </c>
      <c r="S96" s="36">
        <v>704</v>
      </c>
      <c r="T96" s="33">
        <f>R96+S96</f>
        <v>857</v>
      </c>
      <c r="U96" s="34">
        <v>316</v>
      </c>
      <c r="V96" s="31">
        <f>T96+U96</f>
        <v>1173</v>
      </c>
      <c r="W96" s="289">
        <f t="shared" si="51"/>
        <v>126.88588007736942</v>
      </c>
    </row>
    <row r="97" spans="1:26" ht="14.25" thickBot="1" thickTop="1">
      <c r="A97" s="70"/>
      <c r="B97" s="70"/>
      <c r="C97" s="70"/>
      <c r="D97" s="70"/>
      <c r="E97" s="70"/>
      <c r="F97" s="70"/>
      <c r="G97" s="70"/>
      <c r="H97" s="70"/>
      <c r="I97" s="331"/>
      <c r="J97" s="70"/>
      <c r="L97" s="44" t="s">
        <v>21</v>
      </c>
      <c r="M97" s="45">
        <f aca="true" t="shared" si="52" ref="M97:V97">M96+M94+M95</f>
        <v>82</v>
      </c>
      <c r="N97" s="46">
        <f t="shared" si="52"/>
        <v>1110</v>
      </c>
      <c r="O97" s="49">
        <f t="shared" si="52"/>
        <v>1192</v>
      </c>
      <c r="P97" s="47">
        <f t="shared" si="52"/>
        <v>423</v>
      </c>
      <c r="Q97" s="49">
        <f t="shared" si="52"/>
        <v>1615</v>
      </c>
      <c r="R97" s="45">
        <f t="shared" si="52"/>
        <v>481</v>
      </c>
      <c r="S97" s="46">
        <f t="shared" si="52"/>
        <v>2430</v>
      </c>
      <c r="T97" s="49">
        <f t="shared" si="52"/>
        <v>2911</v>
      </c>
      <c r="U97" s="47">
        <f t="shared" si="52"/>
        <v>764</v>
      </c>
      <c r="V97" s="47">
        <f t="shared" si="52"/>
        <v>3675</v>
      </c>
      <c r="W97" s="295">
        <f t="shared" si="51"/>
        <v>127.55417956656348</v>
      </c>
      <c r="Y97" s="101"/>
      <c r="Z97" s="101"/>
    </row>
    <row r="98" spans="1:23" ht="13.5" thickTop="1">
      <c r="A98" s="70"/>
      <c r="B98" s="70"/>
      <c r="C98" s="70"/>
      <c r="D98" s="70"/>
      <c r="E98" s="70"/>
      <c r="F98" s="70"/>
      <c r="G98" s="70"/>
      <c r="H98" s="70"/>
      <c r="I98" s="331"/>
      <c r="J98" s="70"/>
      <c r="L98" s="4" t="s">
        <v>22</v>
      </c>
      <c r="M98" s="29">
        <v>14</v>
      </c>
      <c r="N98" s="36">
        <v>221</v>
      </c>
      <c r="O98" s="33">
        <f>+M98+N98</f>
        <v>235</v>
      </c>
      <c r="P98" s="34">
        <v>174</v>
      </c>
      <c r="Q98" s="35">
        <f>O98+P98</f>
        <v>409</v>
      </c>
      <c r="R98" s="29">
        <v>247</v>
      </c>
      <c r="S98" s="36">
        <v>443</v>
      </c>
      <c r="T98" s="33">
        <f>SUM(R98:S98)</f>
        <v>690</v>
      </c>
      <c r="U98" s="34">
        <v>130</v>
      </c>
      <c r="V98" s="31">
        <f>SUM(T98:U98)</f>
        <v>820</v>
      </c>
      <c r="W98" s="289">
        <f t="shared" si="51"/>
        <v>100.48899755501223</v>
      </c>
    </row>
    <row r="99" spans="1:23" ht="12.75">
      <c r="A99" s="70"/>
      <c r="B99" s="70"/>
      <c r="C99" s="70"/>
      <c r="D99" s="70"/>
      <c r="E99" s="70"/>
      <c r="F99" s="70"/>
      <c r="G99" s="70"/>
      <c r="H99" s="70"/>
      <c r="I99" s="331"/>
      <c r="J99" s="70"/>
      <c r="L99" s="4" t="s">
        <v>23</v>
      </c>
      <c r="M99" s="29">
        <v>35</v>
      </c>
      <c r="N99" s="36">
        <v>162</v>
      </c>
      <c r="O99" s="33">
        <f>+M99+N99</f>
        <v>197</v>
      </c>
      <c r="P99" s="34">
        <v>285</v>
      </c>
      <c r="Q99" s="35">
        <f>O99+P99</f>
        <v>482</v>
      </c>
      <c r="R99" s="29">
        <v>265</v>
      </c>
      <c r="S99" s="36">
        <v>364</v>
      </c>
      <c r="T99" s="33">
        <f>SUM(R99:S99)</f>
        <v>629</v>
      </c>
      <c r="U99" s="34">
        <v>318</v>
      </c>
      <c r="V99" s="31">
        <f>SUM(T99:U99)</f>
        <v>947</v>
      </c>
      <c r="W99" s="289">
        <f t="shared" si="51"/>
        <v>96.47302904564314</v>
      </c>
    </row>
    <row r="100" spans="1:23" ht="13.5" thickBot="1">
      <c r="A100" s="70"/>
      <c r="B100" s="70"/>
      <c r="C100" s="70"/>
      <c r="D100" s="70"/>
      <c r="E100" s="70"/>
      <c r="F100" s="70"/>
      <c r="G100" s="70"/>
      <c r="H100" s="70"/>
      <c r="I100" s="331"/>
      <c r="J100" s="70"/>
      <c r="L100" s="4" t="s">
        <v>24</v>
      </c>
      <c r="M100" s="29">
        <v>29</v>
      </c>
      <c r="N100" s="36">
        <v>114</v>
      </c>
      <c r="O100" s="51">
        <f>+M100+N100</f>
        <v>143</v>
      </c>
      <c r="P100" s="52">
        <v>254</v>
      </c>
      <c r="Q100" s="35">
        <f>O100+P100</f>
        <v>397</v>
      </c>
      <c r="R100" s="29">
        <v>173</v>
      </c>
      <c r="S100" s="36">
        <v>448</v>
      </c>
      <c r="T100" s="51">
        <f>SUM(R100:S100)</f>
        <v>621</v>
      </c>
      <c r="U100" s="52">
        <v>101</v>
      </c>
      <c r="V100" s="31">
        <f>SUM(T100:U100)</f>
        <v>722</v>
      </c>
      <c r="W100" s="289">
        <f t="shared" si="51"/>
        <v>81.8639798488665</v>
      </c>
    </row>
    <row r="101" spans="1:23" ht="14.25" thickBot="1" thickTop="1">
      <c r="A101" s="70"/>
      <c r="B101" s="70"/>
      <c r="C101" s="70"/>
      <c r="D101" s="70"/>
      <c r="E101" s="70"/>
      <c r="F101" s="70"/>
      <c r="G101" s="70"/>
      <c r="H101" s="70"/>
      <c r="I101" s="331"/>
      <c r="J101" s="70"/>
      <c r="L101" s="44" t="s">
        <v>66</v>
      </c>
      <c r="M101" s="45">
        <f aca="true" t="shared" si="53" ref="M101:V101">M100+M98+M99</f>
        <v>78</v>
      </c>
      <c r="N101" s="45">
        <f t="shared" si="53"/>
        <v>497</v>
      </c>
      <c r="O101" s="47">
        <f t="shared" si="53"/>
        <v>575</v>
      </c>
      <c r="P101" s="47">
        <f t="shared" si="53"/>
        <v>713</v>
      </c>
      <c r="Q101" s="47">
        <f t="shared" si="53"/>
        <v>1288</v>
      </c>
      <c r="R101" s="45">
        <f t="shared" si="53"/>
        <v>685</v>
      </c>
      <c r="S101" s="45">
        <f t="shared" si="53"/>
        <v>1255</v>
      </c>
      <c r="T101" s="47">
        <f t="shared" si="53"/>
        <v>1940</v>
      </c>
      <c r="U101" s="47">
        <f t="shared" si="53"/>
        <v>549</v>
      </c>
      <c r="V101" s="47">
        <f t="shared" si="53"/>
        <v>2489</v>
      </c>
      <c r="W101" s="295">
        <f t="shared" si="51"/>
        <v>93.24534161490683</v>
      </c>
    </row>
    <row r="102" spans="1:23" ht="14.25" thickBot="1" thickTop="1">
      <c r="A102" s="70"/>
      <c r="B102" s="70"/>
      <c r="C102" s="70"/>
      <c r="D102" s="70"/>
      <c r="E102" s="70"/>
      <c r="F102" s="70"/>
      <c r="G102" s="70"/>
      <c r="H102" s="70"/>
      <c r="I102" s="331"/>
      <c r="J102" s="70"/>
      <c r="L102" s="4" t="s">
        <v>27</v>
      </c>
      <c r="M102" s="29">
        <v>16</v>
      </c>
      <c r="N102" s="36">
        <v>173</v>
      </c>
      <c r="O102" s="51">
        <f>+M102+N102</f>
        <v>189</v>
      </c>
      <c r="P102" s="59">
        <v>460</v>
      </c>
      <c r="Q102" s="35">
        <f>O102+P102</f>
        <v>649</v>
      </c>
      <c r="R102" s="29">
        <v>150</v>
      </c>
      <c r="S102" s="36">
        <v>457</v>
      </c>
      <c r="T102" s="51">
        <f>SUM(R102:S102)</f>
        <v>607</v>
      </c>
      <c r="U102" s="59">
        <v>127</v>
      </c>
      <c r="V102" s="31">
        <f>T102+U102</f>
        <v>734</v>
      </c>
      <c r="W102" s="289">
        <f t="shared" si="51"/>
        <v>13.097072419106315</v>
      </c>
    </row>
    <row r="103" spans="1:26" ht="14.25" thickBot="1" thickTop="1">
      <c r="A103" s="244"/>
      <c r="B103" s="262"/>
      <c r="C103" s="264"/>
      <c r="D103" s="264"/>
      <c r="E103" s="264"/>
      <c r="F103" s="264"/>
      <c r="G103" s="264"/>
      <c r="H103" s="264"/>
      <c r="I103" s="310"/>
      <c r="J103" s="244"/>
      <c r="L103" s="39" t="s">
        <v>69</v>
      </c>
      <c r="M103" s="40">
        <f aca="true" t="shared" si="54" ref="M103:V103">+M97+M101+M102</f>
        <v>176</v>
      </c>
      <c r="N103" s="41">
        <f t="shared" si="54"/>
        <v>1780</v>
      </c>
      <c r="O103" s="40">
        <f t="shared" si="54"/>
        <v>1956</v>
      </c>
      <c r="P103" s="40">
        <f t="shared" si="54"/>
        <v>1596</v>
      </c>
      <c r="Q103" s="40">
        <f t="shared" si="54"/>
        <v>3552</v>
      </c>
      <c r="R103" s="40">
        <f t="shared" si="54"/>
        <v>1316</v>
      </c>
      <c r="S103" s="41">
        <f t="shared" si="54"/>
        <v>4142</v>
      </c>
      <c r="T103" s="40">
        <f t="shared" si="54"/>
        <v>5458</v>
      </c>
      <c r="U103" s="40">
        <f t="shared" si="54"/>
        <v>1440</v>
      </c>
      <c r="V103" s="40">
        <f t="shared" si="54"/>
        <v>6898</v>
      </c>
      <c r="W103" s="290">
        <f t="shared" si="51"/>
        <v>94.20045045045045</v>
      </c>
      <c r="Y103" s="101"/>
      <c r="Z103" s="101"/>
    </row>
    <row r="104" spans="1:26" ht="14.25" thickBot="1" thickTop="1">
      <c r="A104" s="70"/>
      <c r="B104" s="262"/>
      <c r="C104" s="264"/>
      <c r="D104" s="264"/>
      <c r="E104" s="264"/>
      <c r="F104" s="264"/>
      <c r="G104" s="264"/>
      <c r="H104" s="264"/>
      <c r="I104" s="310"/>
      <c r="J104" s="70"/>
      <c r="L104" s="39" t="s">
        <v>70</v>
      </c>
      <c r="M104" s="40">
        <f aca="true" t="shared" si="55" ref="M104:V104">+M93+M97+M101+M102</f>
        <v>415</v>
      </c>
      <c r="N104" s="41">
        <f t="shared" si="55"/>
        <v>3529</v>
      </c>
      <c r="O104" s="40">
        <f t="shared" si="55"/>
        <v>3944</v>
      </c>
      <c r="P104" s="40">
        <f t="shared" si="55"/>
        <v>2035</v>
      </c>
      <c r="Q104" s="40">
        <f t="shared" si="55"/>
        <v>5979</v>
      </c>
      <c r="R104" s="40">
        <f t="shared" si="55"/>
        <v>1657</v>
      </c>
      <c r="S104" s="41">
        <f t="shared" si="55"/>
        <v>6304</v>
      </c>
      <c r="T104" s="40">
        <f t="shared" si="55"/>
        <v>7961</v>
      </c>
      <c r="U104" s="40">
        <f t="shared" si="55"/>
        <v>2148</v>
      </c>
      <c r="V104" s="40">
        <f t="shared" si="55"/>
        <v>10109</v>
      </c>
      <c r="W104" s="290">
        <f t="shared" si="51"/>
        <v>69.07509616992809</v>
      </c>
      <c r="Y104" s="101"/>
      <c r="Z104" s="101"/>
    </row>
    <row r="105" spans="1:23" ht="13.5" thickTop="1">
      <c r="A105" s="70"/>
      <c r="B105" s="70"/>
      <c r="C105" s="70"/>
      <c r="D105" s="70"/>
      <c r="E105" s="70"/>
      <c r="F105" s="70"/>
      <c r="G105" s="70"/>
      <c r="H105" s="70"/>
      <c r="I105" s="331"/>
      <c r="J105" s="70"/>
      <c r="L105" s="4" t="s">
        <v>28</v>
      </c>
      <c r="M105" s="29">
        <v>12</v>
      </c>
      <c r="N105" s="36">
        <v>213</v>
      </c>
      <c r="O105" s="51">
        <f>+M105+N105</f>
        <v>225</v>
      </c>
      <c r="P105" s="34">
        <v>207</v>
      </c>
      <c r="Q105" s="35">
        <f>O105+P105</f>
        <v>432</v>
      </c>
      <c r="R105" s="29"/>
      <c r="S105" s="36"/>
      <c r="T105" s="51"/>
      <c r="U105" s="34"/>
      <c r="V105" s="31"/>
      <c r="W105" s="289"/>
    </row>
    <row r="106" spans="1:23" ht="13.5" thickBot="1">
      <c r="A106" s="8"/>
      <c r="B106" s="70"/>
      <c r="C106" s="70"/>
      <c r="D106" s="70"/>
      <c r="E106" s="70"/>
      <c r="F106" s="70"/>
      <c r="G106" s="70"/>
      <c r="H106" s="70"/>
      <c r="I106" s="331"/>
      <c r="J106" s="8"/>
      <c r="L106" s="4" t="s">
        <v>29</v>
      </c>
      <c r="M106" s="29">
        <v>20</v>
      </c>
      <c r="N106" s="36">
        <v>279</v>
      </c>
      <c r="O106" s="51">
        <f>+M106+N106</f>
        <v>299</v>
      </c>
      <c r="P106" s="34">
        <v>286</v>
      </c>
      <c r="Q106" s="35">
        <f>O106+P106</f>
        <v>585</v>
      </c>
      <c r="R106" s="29"/>
      <c r="S106" s="36"/>
      <c r="T106" s="51"/>
      <c r="U106" s="34"/>
      <c r="V106" s="31"/>
      <c r="W106" s="289"/>
    </row>
    <row r="107" spans="1:23" ht="14.25" thickBot="1" thickTop="1">
      <c r="A107" s="70"/>
      <c r="B107" s="70"/>
      <c r="C107" s="70"/>
      <c r="D107" s="70"/>
      <c r="E107" s="70"/>
      <c r="F107" s="70"/>
      <c r="G107" s="70"/>
      <c r="H107" s="70"/>
      <c r="I107" s="331"/>
      <c r="J107" s="70"/>
      <c r="L107" s="39" t="s">
        <v>64</v>
      </c>
      <c r="M107" s="40">
        <f>+M102+M105+M106</f>
        <v>48</v>
      </c>
      <c r="N107" s="41">
        <f>+N102+N105+N106</f>
        <v>665</v>
      </c>
      <c r="O107" s="40">
        <f>+O102+O105+O106</f>
        <v>713</v>
      </c>
      <c r="P107" s="40">
        <f>+P102+P105+P106</f>
        <v>953</v>
      </c>
      <c r="Q107" s="40">
        <f>+Q102+Q105+Q106</f>
        <v>1666</v>
      </c>
      <c r="R107" s="40"/>
      <c r="S107" s="41"/>
      <c r="T107" s="40"/>
      <c r="U107" s="40"/>
      <c r="V107" s="40"/>
      <c r="W107" s="290"/>
    </row>
    <row r="108" spans="1:26" ht="14.25" thickBot="1" thickTop="1">
      <c r="A108" s="70"/>
      <c r="B108" s="70"/>
      <c r="C108" s="70"/>
      <c r="D108" s="70"/>
      <c r="E108" s="70"/>
      <c r="F108" s="70"/>
      <c r="G108" s="70"/>
      <c r="H108" s="70"/>
      <c r="I108" s="331"/>
      <c r="J108" s="70"/>
      <c r="L108" s="39" t="s">
        <v>9</v>
      </c>
      <c r="M108" s="40">
        <f>+M97+M101+M107+M93</f>
        <v>447</v>
      </c>
      <c r="N108" s="41">
        <f>+N97+N101+N107+N93</f>
        <v>4021</v>
      </c>
      <c r="O108" s="40">
        <f>+O97+O101+O107+O93</f>
        <v>4468</v>
      </c>
      <c r="P108" s="40">
        <f>+P97+P101+P107+P93</f>
        <v>2528</v>
      </c>
      <c r="Q108" s="40">
        <f>+Q97+Q101+Q107+Q93</f>
        <v>6996</v>
      </c>
      <c r="R108" s="40"/>
      <c r="S108" s="41"/>
      <c r="T108" s="40"/>
      <c r="U108" s="40"/>
      <c r="V108" s="40"/>
      <c r="W108" s="290"/>
      <c r="Y108" s="101"/>
      <c r="Z108" s="101"/>
    </row>
    <row r="109" spans="1:12" ht="13.5" thickTop="1">
      <c r="A109" s="70"/>
      <c r="B109" s="70"/>
      <c r="C109" s="70"/>
      <c r="D109" s="70"/>
      <c r="E109" s="70"/>
      <c r="F109" s="70"/>
      <c r="G109" s="70"/>
      <c r="H109" s="70"/>
      <c r="I109" s="331"/>
      <c r="J109" s="70"/>
      <c r="L109" s="63" t="s">
        <v>65</v>
      </c>
    </row>
    <row r="110" spans="2:23" ht="12.75">
      <c r="B110" s="70"/>
      <c r="C110" s="70"/>
      <c r="D110" s="70"/>
      <c r="E110" s="70"/>
      <c r="F110" s="70"/>
      <c r="G110" s="70"/>
      <c r="H110" s="70"/>
      <c r="I110" s="331"/>
      <c r="L110" s="348" t="s">
        <v>47</v>
      </c>
      <c r="M110" s="348"/>
      <c r="N110" s="348"/>
      <c r="O110" s="348"/>
      <c r="P110" s="348"/>
      <c r="Q110" s="348"/>
      <c r="R110" s="348"/>
      <c r="S110" s="348"/>
      <c r="T110" s="348"/>
      <c r="U110" s="348"/>
      <c r="V110" s="348"/>
      <c r="W110" s="348"/>
    </row>
    <row r="111" spans="2:23" ht="15.75">
      <c r="B111" s="70"/>
      <c r="C111" s="70"/>
      <c r="D111" s="70"/>
      <c r="E111" s="70"/>
      <c r="F111" s="70"/>
      <c r="G111" s="70"/>
      <c r="H111" s="70"/>
      <c r="I111" s="331"/>
      <c r="L111" s="349" t="s">
        <v>48</v>
      </c>
      <c r="M111" s="349"/>
      <c r="N111" s="349"/>
      <c r="O111" s="349"/>
      <c r="P111" s="349"/>
      <c r="Q111" s="349"/>
      <c r="R111" s="349"/>
      <c r="S111" s="349"/>
      <c r="T111" s="349"/>
      <c r="U111" s="349"/>
      <c r="V111" s="349"/>
      <c r="W111" s="349"/>
    </row>
    <row r="112" spans="2:23" ht="13.5" thickBot="1">
      <c r="B112" s="70"/>
      <c r="C112" s="70"/>
      <c r="D112" s="70"/>
      <c r="E112" s="70"/>
      <c r="F112" s="70"/>
      <c r="G112" s="70"/>
      <c r="H112" s="70"/>
      <c r="I112" s="331"/>
      <c r="W112" s="332" t="s">
        <v>43</v>
      </c>
    </row>
    <row r="113" spans="2:23" ht="17.25" thickBot="1" thickTop="1">
      <c r="B113" s="70"/>
      <c r="C113" s="70"/>
      <c r="D113" s="70"/>
      <c r="E113" s="70"/>
      <c r="F113" s="70"/>
      <c r="G113" s="70"/>
      <c r="H113" s="70"/>
      <c r="I113" s="331"/>
      <c r="L113" s="3"/>
      <c r="M113" s="350" t="s">
        <v>67</v>
      </c>
      <c r="N113" s="351"/>
      <c r="O113" s="351"/>
      <c r="P113" s="351"/>
      <c r="Q113" s="352"/>
      <c r="R113" s="353" t="s">
        <v>68</v>
      </c>
      <c r="S113" s="354"/>
      <c r="T113" s="354"/>
      <c r="U113" s="354"/>
      <c r="V113" s="355"/>
      <c r="W113" s="328" t="s">
        <v>4</v>
      </c>
    </row>
    <row r="114" spans="2:23" ht="13.5" thickTop="1">
      <c r="B114" s="70"/>
      <c r="C114" s="70"/>
      <c r="D114" s="70"/>
      <c r="E114" s="70"/>
      <c r="F114" s="70"/>
      <c r="G114" s="70"/>
      <c r="H114" s="70"/>
      <c r="I114" s="331"/>
      <c r="L114" s="4" t="s">
        <v>5</v>
      </c>
      <c r="M114" s="5"/>
      <c r="N114" s="8"/>
      <c r="O114" s="9"/>
      <c r="P114" s="10"/>
      <c r="Q114" s="11"/>
      <c r="R114" s="5"/>
      <c r="S114" s="8"/>
      <c r="T114" s="9"/>
      <c r="U114" s="10"/>
      <c r="V114" s="11"/>
      <c r="W114" s="329" t="s">
        <v>6</v>
      </c>
    </row>
    <row r="115" spans="2:23" ht="13.5" thickBot="1">
      <c r="B115" s="70"/>
      <c r="C115" s="70"/>
      <c r="D115" s="70"/>
      <c r="E115" s="70"/>
      <c r="F115" s="70"/>
      <c r="G115" s="70"/>
      <c r="H115" s="70"/>
      <c r="I115" s="331"/>
      <c r="L115" s="12"/>
      <c r="M115" s="15" t="s">
        <v>44</v>
      </c>
      <c r="N115" s="16" t="s">
        <v>45</v>
      </c>
      <c r="O115" s="17" t="s">
        <v>46</v>
      </c>
      <c r="P115" s="18" t="s">
        <v>13</v>
      </c>
      <c r="Q115" s="19" t="s">
        <v>9</v>
      </c>
      <c r="R115" s="15" t="s">
        <v>44</v>
      </c>
      <c r="S115" s="16" t="s">
        <v>45</v>
      </c>
      <c r="T115" s="17" t="s">
        <v>46</v>
      </c>
      <c r="U115" s="18" t="s">
        <v>13</v>
      </c>
      <c r="V115" s="19" t="s">
        <v>9</v>
      </c>
      <c r="W115" s="330"/>
    </row>
    <row r="116" spans="2:23" ht="4.5" customHeight="1" thickTop="1">
      <c r="B116" s="70"/>
      <c r="C116" s="70"/>
      <c r="D116" s="70"/>
      <c r="E116" s="70"/>
      <c r="F116" s="70"/>
      <c r="G116" s="70"/>
      <c r="H116" s="70"/>
      <c r="I116" s="331"/>
      <c r="L116" s="4"/>
      <c r="M116" s="23"/>
      <c r="N116" s="24"/>
      <c r="O116" s="25"/>
      <c r="P116" s="26"/>
      <c r="Q116" s="27"/>
      <c r="R116" s="23"/>
      <c r="S116" s="24"/>
      <c r="T116" s="25"/>
      <c r="U116" s="26"/>
      <c r="V116" s="28"/>
      <c r="W116" s="313"/>
    </row>
    <row r="117" spans="2:23" ht="12.75">
      <c r="B117" s="70"/>
      <c r="C117" s="70"/>
      <c r="D117" s="70"/>
      <c r="E117" s="70"/>
      <c r="F117" s="70"/>
      <c r="G117" s="70"/>
      <c r="H117" s="70"/>
      <c r="I117" s="331"/>
      <c r="L117" s="4" t="s">
        <v>14</v>
      </c>
      <c r="M117" s="29">
        <v>653</v>
      </c>
      <c r="N117" s="36">
        <v>331</v>
      </c>
      <c r="O117" s="33">
        <f>M117+N117</f>
        <v>984</v>
      </c>
      <c r="P117" s="34">
        <v>0</v>
      </c>
      <c r="Q117" s="35">
        <f>O117+P117</f>
        <v>984</v>
      </c>
      <c r="R117" s="29">
        <v>700</v>
      </c>
      <c r="S117" s="36">
        <v>541</v>
      </c>
      <c r="T117" s="33">
        <f>R117+S117</f>
        <v>1241</v>
      </c>
      <c r="U117" s="34">
        <v>0</v>
      </c>
      <c r="V117" s="31">
        <f>T117+U117</f>
        <v>1241</v>
      </c>
      <c r="W117" s="289">
        <f aca="true" t="shared" si="56" ref="W117:W129">IF(Q117=0,0,((V117/Q117)-1)*100)</f>
        <v>26.117886178861795</v>
      </c>
    </row>
    <row r="118" spans="2:23" ht="12.75">
      <c r="B118" s="70"/>
      <c r="C118" s="70"/>
      <c r="D118" s="70"/>
      <c r="E118" s="70"/>
      <c r="F118" s="70"/>
      <c r="G118" s="70"/>
      <c r="H118" s="70"/>
      <c r="I118" s="331"/>
      <c r="L118" s="4" t="s">
        <v>15</v>
      </c>
      <c r="M118" s="29">
        <v>706</v>
      </c>
      <c r="N118" s="36">
        <v>259</v>
      </c>
      <c r="O118" s="33">
        <f>M118+N118</f>
        <v>965</v>
      </c>
      <c r="P118" s="34">
        <v>0</v>
      </c>
      <c r="Q118" s="35">
        <f>O118+P118</f>
        <v>965</v>
      </c>
      <c r="R118" s="29">
        <v>1143</v>
      </c>
      <c r="S118" s="36">
        <v>568</v>
      </c>
      <c r="T118" s="33">
        <f>R118+S118</f>
        <v>1711</v>
      </c>
      <c r="U118" s="34">
        <v>0</v>
      </c>
      <c r="V118" s="31">
        <f>T118+U118</f>
        <v>1711</v>
      </c>
      <c r="W118" s="289">
        <f t="shared" si="56"/>
        <v>77.30569948186528</v>
      </c>
    </row>
    <row r="119" spans="2:23" ht="13.5" thickBot="1">
      <c r="B119" s="70"/>
      <c r="C119" s="70"/>
      <c r="D119" s="70"/>
      <c r="E119" s="70"/>
      <c r="F119" s="70"/>
      <c r="G119" s="70"/>
      <c r="H119" s="70"/>
      <c r="I119" s="331"/>
      <c r="L119" s="12" t="s">
        <v>16</v>
      </c>
      <c r="M119" s="29">
        <v>735</v>
      </c>
      <c r="N119" s="36">
        <v>499</v>
      </c>
      <c r="O119" s="33">
        <f>M119+N119</f>
        <v>1234</v>
      </c>
      <c r="P119" s="34">
        <v>0</v>
      </c>
      <c r="Q119" s="35">
        <f>O119+P119</f>
        <v>1234</v>
      </c>
      <c r="R119" s="29">
        <v>1227</v>
      </c>
      <c r="S119" s="36">
        <v>599</v>
      </c>
      <c r="T119" s="33">
        <f>R119+S119</f>
        <v>1826</v>
      </c>
      <c r="U119" s="34">
        <v>0</v>
      </c>
      <c r="V119" s="31">
        <f>T119+U119</f>
        <v>1826</v>
      </c>
      <c r="W119" s="289">
        <f t="shared" si="56"/>
        <v>47.974068071312814</v>
      </c>
    </row>
    <row r="120" spans="2:23" ht="14.25" thickBot="1" thickTop="1">
      <c r="B120" s="70"/>
      <c r="C120" s="70"/>
      <c r="D120" s="70"/>
      <c r="E120" s="70"/>
      <c r="F120" s="70"/>
      <c r="G120" s="70"/>
      <c r="H120" s="70"/>
      <c r="I120" s="331"/>
      <c r="L120" s="39" t="s">
        <v>59</v>
      </c>
      <c r="M120" s="40">
        <f aca="true" t="shared" si="57" ref="M120:V120">+M117+M118+M119</f>
        <v>2094</v>
      </c>
      <c r="N120" s="41">
        <f t="shared" si="57"/>
        <v>1089</v>
      </c>
      <c r="O120" s="40">
        <f t="shared" si="57"/>
        <v>3183</v>
      </c>
      <c r="P120" s="40">
        <f t="shared" si="57"/>
        <v>0</v>
      </c>
      <c r="Q120" s="40">
        <f t="shared" si="57"/>
        <v>3183</v>
      </c>
      <c r="R120" s="40">
        <f t="shared" si="57"/>
        <v>3070</v>
      </c>
      <c r="S120" s="41">
        <f t="shared" si="57"/>
        <v>1708</v>
      </c>
      <c r="T120" s="40">
        <f t="shared" si="57"/>
        <v>4778</v>
      </c>
      <c r="U120" s="40">
        <f t="shared" si="57"/>
        <v>0</v>
      </c>
      <c r="V120" s="40">
        <f t="shared" si="57"/>
        <v>4778</v>
      </c>
      <c r="W120" s="290">
        <f t="shared" si="56"/>
        <v>50.10995915802703</v>
      </c>
    </row>
    <row r="121" spans="2:23" ht="13.5" thickTop="1">
      <c r="B121" s="70"/>
      <c r="C121" s="70"/>
      <c r="D121" s="70"/>
      <c r="E121" s="70"/>
      <c r="F121" s="70"/>
      <c r="G121" s="70"/>
      <c r="H121" s="70"/>
      <c r="I121" s="331"/>
      <c r="L121" s="4" t="s">
        <v>18</v>
      </c>
      <c r="M121" s="29">
        <v>799</v>
      </c>
      <c r="N121" s="36">
        <v>510</v>
      </c>
      <c r="O121" s="33">
        <f>M121+N121</f>
        <v>1309</v>
      </c>
      <c r="P121" s="34">
        <v>0</v>
      </c>
      <c r="Q121" s="35">
        <f>O121+P121</f>
        <v>1309</v>
      </c>
      <c r="R121" s="29">
        <v>999</v>
      </c>
      <c r="S121" s="36">
        <v>661</v>
      </c>
      <c r="T121" s="33">
        <f>R121+S121</f>
        <v>1660</v>
      </c>
      <c r="U121" s="34">
        <v>0</v>
      </c>
      <c r="V121" s="31">
        <f>T121+U121</f>
        <v>1660</v>
      </c>
      <c r="W121" s="289">
        <f t="shared" si="56"/>
        <v>26.814362108479763</v>
      </c>
    </row>
    <row r="122" spans="2:23" ht="12.75">
      <c r="B122" s="70"/>
      <c r="C122" s="70"/>
      <c r="D122" s="70"/>
      <c r="E122" s="70"/>
      <c r="F122" s="70"/>
      <c r="G122" s="70"/>
      <c r="H122" s="70"/>
      <c r="I122" s="331"/>
      <c r="L122" s="4" t="s">
        <v>19</v>
      </c>
      <c r="M122" s="29">
        <v>683</v>
      </c>
      <c r="N122" s="36">
        <v>380</v>
      </c>
      <c r="O122" s="33">
        <f>M122+N122</f>
        <v>1063</v>
      </c>
      <c r="P122" s="34">
        <v>0</v>
      </c>
      <c r="Q122" s="35">
        <f>O122+P122</f>
        <v>1063</v>
      </c>
      <c r="R122" s="29">
        <v>1127</v>
      </c>
      <c r="S122" s="36">
        <v>378</v>
      </c>
      <c r="T122" s="33">
        <f>R122+S122</f>
        <v>1505</v>
      </c>
      <c r="U122" s="34">
        <v>0</v>
      </c>
      <c r="V122" s="31">
        <f>T122+U122</f>
        <v>1505</v>
      </c>
      <c r="W122" s="289">
        <f t="shared" si="56"/>
        <v>41.58043273753527</v>
      </c>
    </row>
    <row r="123" spans="2:26" ht="13.5" thickBot="1">
      <c r="B123" s="70"/>
      <c r="C123" s="70"/>
      <c r="D123" s="70"/>
      <c r="E123" s="70"/>
      <c r="F123" s="70"/>
      <c r="G123" s="70"/>
      <c r="H123" s="70"/>
      <c r="I123" s="331"/>
      <c r="L123" s="4" t="s">
        <v>20</v>
      </c>
      <c r="M123" s="29">
        <v>734</v>
      </c>
      <c r="N123" s="36">
        <v>408</v>
      </c>
      <c r="O123" s="33">
        <f>M123+N123</f>
        <v>1142</v>
      </c>
      <c r="P123" s="34">
        <v>0</v>
      </c>
      <c r="Q123" s="35">
        <f>O123+P123</f>
        <v>1142</v>
      </c>
      <c r="R123" s="29">
        <v>1137</v>
      </c>
      <c r="S123" s="36">
        <v>457</v>
      </c>
      <c r="T123" s="33">
        <f>R123+S123</f>
        <v>1594</v>
      </c>
      <c r="U123" s="34">
        <v>0</v>
      </c>
      <c r="V123" s="31">
        <f>T123+U123</f>
        <v>1594</v>
      </c>
      <c r="W123" s="289">
        <f>IF(Q123=0,0,((V123/Q123)-1)*100)</f>
        <v>39.57968476357267</v>
      </c>
      <c r="Y123" s="101"/>
      <c r="Z123" s="101"/>
    </row>
    <row r="124" spans="2:26" ht="14.25" thickBot="1" thickTop="1">
      <c r="B124" s="70"/>
      <c r="C124" s="70"/>
      <c r="D124" s="70"/>
      <c r="E124" s="70"/>
      <c r="F124" s="70"/>
      <c r="G124" s="70"/>
      <c r="H124" s="70"/>
      <c r="I124" s="331"/>
      <c r="L124" s="44" t="s">
        <v>21</v>
      </c>
      <c r="M124" s="45">
        <f aca="true" t="shared" si="58" ref="M124:V124">M123+M121+M122</f>
        <v>2216</v>
      </c>
      <c r="N124" s="46">
        <f t="shared" si="58"/>
        <v>1298</v>
      </c>
      <c r="O124" s="49">
        <f t="shared" si="58"/>
        <v>3514</v>
      </c>
      <c r="P124" s="49">
        <f t="shared" si="58"/>
        <v>0</v>
      </c>
      <c r="Q124" s="49">
        <f t="shared" si="58"/>
        <v>3514</v>
      </c>
      <c r="R124" s="45">
        <f t="shared" si="58"/>
        <v>3263</v>
      </c>
      <c r="S124" s="46">
        <f t="shared" si="58"/>
        <v>1496</v>
      </c>
      <c r="T124" s="49">
        <f t="shared" si="58"/>
        <v>4759</v>
      </c>
      <c r="U124" s="49">
        <f t="shared" si="58"/>
        <v>0</v>
      </c>
      <c r="V124" s="47">
        <f t="shared" si="58"/>
        <v>4759</v>
      </c>
      <c r="W124" s="295">
        <f t="shared" si="56"/>
        <v>35.42970973249857</v>
      </c>
      <c r="Y124" s="101"/>
      <c r="Z124" s="101"/>
    </row>
    <row r="125" spans="2:23" ht="13.5" thickTop="1">
      <c r="B125" s="70"/>
      <c r="C125" s="70"/>
      <c r="D125" s="70"/>
      <c r="E125" s="70"/>
      <c r="F125" s="70"/>
      <c r="G125" s="70"/>
      <c r="H125" s="70"/>
      <c r="I125" s="331"/>
      <c r="L125" s="4" t="s">
        <v>22</v>
      </c>
      <c r="M125" s="29">
        <v>662</v>
      </c>
      <c r="N125" s="36">
        <v>275</v>
      </c>
      <c r="O125" s="33">
        <f>SUM(M125:N125)</f>
        <v>937</v>
      </c>
      <c r="P125" s="34">
        <v>0</v>
      </c>
      <c r="Q125" s="35">
        <f>O125+P125</f>
        <v>937</v>
      </c>
      <c r="R125" s="29">
        <v>873</v>
      </c>
      <c r="S125" s="36">
        <v>286</v>
      </c>
      <c r="T125" s="33">
        <f>SUM(R125:S125)</f>
        <v>1159</v>
      </c>
      <c r="U125" s="34">
        <v>0</v>
      </c>
      <c r="V125" s="31">
        <f>SUM(T125:U125)</f>
        <v>1159</v>
      </c>
      <c r="W125" s="289">
        <f t="shared" si="56"/>
        <v>23.692636072572036</v>
      </c>
    </row>
    <row r="126" spans="2:23" ht="12.75">
      <c r="B126" s="70"/>
      <c r="C126" s="70"/>
      <c r="D126" s="70"/>
      <c r="E126" s="70"/>
      <c r="F126" s="70"/>
      <c r="G126" s="70"/>
      <c r="H126" s="70"/>
      <c r="I126" s="331"/>
      <c r="L126" s="4" t="s">
        <v>23</v>
      </c>
      <c r="M126" s="29">
        <v>540</v>
      </c>
      <c r="N126" s="36">
        <v>242</v>
      </c>
      <c r="O126" s="33">
        <f>SUM(M126:N126)</f>
        <v>782</v>
      </c>
      <c r="P126" s="34">
        <v>0</v>
      </c>
      <c r="Q126" s="35">
        <f>O126+P126</f>
        <v>782</v>
      </c>
      <c r="R126" s="29">
        <v>676</v>
      </c>
      <c r="S126" s="36">
        <v>318</v>
      </c>
      <c r="T126" s="33">
        <f>SUM(R126:S126)</f>
        <v>994</v>
      </c>
      <c r="U126" s="34">
        <v>0</v>
      </c>
      <c r="V126" s="31">
        <f>SUM(T126:U126)</f>
        <v>994</v>
      </c>
      <c r="W126" s="289">
        <f>IF(Q126=0,0,((V126/Q126)-1)*100)</f>
        <v>27.10997442455243</v>
      </c>
    </row>
    <row r="127" spans="2:23" ht="13.5" thickBot="1">
      <c r="B127" s="70"/>
      <c r="C127" s="70"/>
      <c r="D127" s="70"/>
      <c r="E127" s="70"/>
      <c r="F127" s="70"/>
      <c r="G127" s="70"/>
      <c r="H127" s="70"/>
      <c r="I127" s="331"/>
      <c r="L127" s="4" t="s">
        <v>24</v>
      </c>
      <c r="M127" s="29">
        <v>511</v>
      </c>
      <c r="N127" s="36">
        <v>222</v>
      </c>
      <c r="O127" s="51">
        <f>SUM(M127:N127)</f>
        <v>733</v>
      </c>
      <c r="P127" s="52">
        <v>0</v>
      </c>
      <c r="Q127" s="35">
        <f>O127+P127</f>
        <v>733</v>
      </c>
      <c r="R127" s="29">
        <v>786</v>
      </c>
      <c r="S127" s="36">
        <v>271</v>
      </c>
      <c r="T127" s="51">
        <f>SUM(R127:S127)</f>
        <v>1057</v>
      </c>
      <c r="U127" s="52">
        <v>0</v>
      </c>
      <c r="V127" s="31">
        <f>SUM(T127:U127)</f>
        <v>1057</v>
      </c>
      <c r="W127" s="289">
        <f>IF(Q127=0,0,((V127/Q127)-1)*100)</f>
        <v>44.20190995907232</v>
      </c>
    </row>
    <row r="128" spans="2:23" ht="14.25" thickBot="1" thickTop="1">
      <c r="B128" s="70"/>
      <c r="C128" s="70"/>
      <c r="D128" s="70"/>
      <c r="E128" s="70"/>
      <c r="F128" s="70"/>
      <c r="G128" s="70"/>
      <c r="H128" s="70"/>
      <c r="I128" s="331"/>
      <c r="L128" s="44" t="s">
        <v>66</v>
      </c>
      <c r="M128" s="45">
        <f aca="true" t="shared" si="59" ref="M128:V128">M127+M125+M126</f>
        <v>1713</v>
      </c>
      <c r="N128" s="45">
        <f t="shared" si="59"/>
        <v>739</v>
      </c>
      <c r="O128" s="47">
        <f t="shared" si="59"/>
        <v>2452</v>
      </c>
      <c r="P128" s="47">
        <f t="shared" si="59"/>
        <v>0</v>
      </c>
      <c r="Q128" s="47">
        <f t="shared" si="59"/>
        <v>2452</v>
      </c>
      <c r="R128" s="45">
        <f t="shared" si="59"/>
        <v>2335</v>
      </c>
      <c r="S128" s="45">
        <f t="shared" si="59"/>
        <v>875</v>
      </c>
      <c r="T128" s="47">
        <f t="shared" si="59"/>
        <v>3210</v>
      </c>
      <c r="U128" s="47">
        <f t="shared" si="59"/>
        <v>0</v>
      </c>
      <c r="V128" s="47">
        <f t="shared" si="59"/>
        <v>3210</v>
      </c>
      <c r="W128" s="295">
        <f>IF(Q128=0,0,((V128/Q128)-1)*100)</f>
        <v>30.91353996737358</v>
      </c>
    </row>
    <row r="129" spans="2:23" ht="14.25" thickBot="1" thickTop="1">
      <c r="B129" s="70"/>
      <c r="C129" s="70"/>
      <c r="D129" s="70"/>
      <c r="E129" s="70"/>
      <c r="F129" s="70"/>
      <c r="G129" s="70"/>
      <c r="H129" s="70"/>
      <c r="I129" s="331"/>
      <c r="L129" s="4" t="s">
        <v>27</v>
      </c>
      <c r="M129" s="29">
        <v>588</v>
      </c>
      <c r="N129" s="36">
        <v>188</v>
      </c>
      <c r="O129" s="51">
        <f>M129+N129</f>
        <v>776</v>
      </c>
      <c r="P129" s="59">
        <v>0</v>
      </c>
      <c r="Q129" s="35">
        <f>O129+P129</f>
        <v>776</v>
      </c>
      <c r="R129" s="29">
        <v>781</v>
      </c>
      <c r="S129" s="36">
        <v>358</v>
      </c>
      <c r="T129" s="51">
        <f>SUM(R129:S129)</f>
        <v>1139</v>
      </c>
      <c r="U129" s="59">
        <v>0</v>
      </c>
      <c r="V129" s="31">
        <f>T129+U129</f>
        <v>1139</v>
      </c>
      <c r="W129" s="289">
        <f t="shared" si="56"/>
        <v>46.778350515463906</v>
      </c>
    </row>
    <row r="130" spans="1:26" ht="14.25" thickBot="1" thickTop="1">
      <c r="A130" s="244"/>
      <c r="B130" s="262"/>
      <c r="C130" s="264"/>
      <c r="D130" s="264"/>
      <c r="E130" s="264"/>
      <c r="F130" s="264"/>
      <c r="G130" s="264"/>
      <c r="H130" s="264"/>
      <c r="I130" s="310"/>
      <c r="J130" s="244"/>
      <c r="L130" s="39" t="s">
        <v>69</v>
      </c>
      <c r="M130" s="40">
        <f aca="true" t="shared" si="60" ref="M130:V130">+M124+M128+M129</f>
        <v>4517</v>
      </c>
      <c r="N130" s="41">
        <f t="shared" si="60"/>
        <v>2225</v>
      </c>
      <c r="O130" s="40">
        <f t="shared" si="60"/>
        <v>6742</v>
      </c>
      <c r="P130" s="40">
        <f t="shared" si="60"/>
        <v>0</v>
      </c>
      <c r="Q130" s="40">
        <f t="shared" si="60"/>
        <v>6742</v>
      </c>
      <c r="R130" s="40">
        <f t="shared" si="60"/>
        <v>6379</v>
      </c>
      <c r="S130" s="41">
        <f t="shared" si="60"/>
        <v>2729</v>
      </c>
      <c r="T130" s="40">
        <f t="shared" si="60"/>
        <v>9108</v>
      </c>
      <c r="U130" s="40">
        <f t="shared" si="60"/>
        <v>0</v>
      </c>
      <c r="V130" s="40">
        <f t="shared" si="60"/>
        <v>9108</v>
      </c>
      <c r="W130" s="290">
        <f>IF(Q130=0,0,((V130/Q130)-1)*100)</f>
        <v>35.09344408187482</v>
      </c>
      <c r="Y130" s="101"/>
      <c r="Z130" s="101"/>
    </row>
    <row r="131" spans="1:26" ht="14.25" thickBot="1" thickTop="1">
      <c r="A131" s="70"/>
      <c r="B131" s="262"/>
      <c r="C131" s="264"/>
      <c r="D131" s="264"/>
      <c r="E131" s="264"/>
      <c r="F131" s="264"/>
      <c r="G131" s="264"/>
      <c r="H131" s="264"/>
      <c r="I131" s="310"/>
      <c r="J131" s="70"/>
      <c r="L131" s="39" t="s">
        <v>70</v>
      </c>
      <c r="M131" s="40">
        <f aca="true" t="shared" si="61" ref="M131:V131">+M120+M124+M128+M129</f>
        <v>6611</v>
      </c>
      <c r="N131" s="41">
        <f t="shared" si="61"/>
        <v>3314</v>
      </c>
      <c r="O131" s="40">
        <f t="shared" si="61"/>
        <v>9925</v>
      </c>
      <c r="P131" s="40">
        <f t="shared" si="61"/>
        <v>0</v>
      </c>
      <c r="Q131" s="40">
        <f t="shared" si="61"/>
        <v>9925</v>
      </c>
      <c r="R131" s="40">
        <f t="shared" si="61"/>
        <v>9449</v>
      </c>
      <c r="S131" s="41">
        <f t="shared" si="61"/>
        <v>4437</v>
      </c>
      <c r="T131" s="40">
        <f t="shared" si="61"/>
        <v>13886</v>
      </c>
      <c r="U131" s="40">
        <f t="shared" si="61"/>
        <v>0</v>
      </c>
      <c r="V131" s="40">
        <f t="shared" si="61"/>
        <v>13886</v>
      </c>
      <c r="W131" s="290">
        <f>IF(Q131=0,0,((V131/Q131)-1)*100)</f>
        <v>39.90931989924433</v>
      </c>
      <c r="Y131" s="101"/>
      <c r="Z131" s="101"/>
    </row>
    <row r="132" spans="2:23" ht="13.5" thickTop="1">
      <c r="B132" s="70"/>
      <c r="C132" s="70"/>
      <c r="D132" s="70"/>
      <c r="E132" s="70"/>
      <c r="F132" s="70"/>
      <c r="G132" s="70"/>
      <c r="H132" s="70"/>
      <c r="I132" s="331"/>
      <c r="L132" s="4" t="s">
        <v>28</v>
      </c>
      <c r="M132" s="29">
        <v>632</v>
      </c>
      <c r="N132" s="36">
        <v>188</v>
      </c>
      <c r="O132" s="51">
        <f>M132+N132</f>
        <v>820</v>
      </c>
      <c r="P132" s="34">
        <v>0</v>
      </c>
      <c r="Q132" s="35">
        <f>O132+P132</f>
        <v>820</v>
      </c>
      <c r="R132" s="29"/>
      <c r="S132" s="36"/>
      <c r="T132" s="51"/>
      <c r="U132" s="34"/>
      <c r="V132" s="31"/>
      <c r="W132" s="289"/>
    </row>
    <row r="133" spans="2:23" ht="13.5" thickBot="1">
      <c r="B133" s="70"/>
      <c r="C133" s="70"/>
      <c r="D133" s="70"/>
      <c r="E133" s="70"/>
      <c r="F133" s="70"/>
      <c r="G133" s="70"/>
      <c r="H133" s="70"/>
      <c r="I133" s="331"/>
      <c r="L133" s="4" t="s">
        <v>29</v>
      </c>
      <c r="M133" s="29">
        <v>590</v>
      </c>
      <c r="N133" s="36">
        <v>265</v>
      </c>
      <c r="O133" s="51">
        <f>M133+N133</f>
        <v>855</v>
      </c>
      <c r="P133" s="34">
        <v>0</v>
      </c>
      <c r="Q133" s="35">
        <f>O133+P133</f>
        <v>855</v>
      </c>
      <c r="R133" s="29"/>
      <c r="S133" s="36"/>
      <c r="T133" s="51"/>
      <c r="U133" s="34"/>
      <c r="V133" s="31"/>
      <c r="W133" s="289"/>
    </row>
    <row r="134" spans="2:23" ht="14.25" thickBot="1" thickTop="1">
      <c r="B134" s="70"/>
      <c r="C134" s="70"/>
      <c r="D134" s="70"/>
      <c r="E134" s="70"/>
      <c r="F134" s="70"/>
      <c r="G134" s="70"/>
      <c r="H134" s="70"/>
      <c r="I134" s="331"/>
      <c r="L134" s="39" t="s">
        <v>64</v>
      </c>
      <c r="M134" s="40">
        <f>+M129+M132+M133</f>
        <v>1810</v>
      </c>
      <c r="N134" s="41">
        <f>+N129+N132+N133</f>
        <v>641</v>
      </c>
      <c r="O134" s="40">
        <f>+O129+O132+O133</f>
        <v>2451</v>
      </c>
      <c r="P134" s="40">
        <f>+P129+P132+P133</f>
        <v>0</v>
      </c>
      <c r="Q134" s="40">
        <f>+Q129+Q132+Q133</f>
        <v>2451</v>
      </c>
      <c r="R134" s="40"/>
      <c r="S134" s="41"/>
      <c r="T134" s="40"/>
      <c r="U134" s="40"/>
      <c r="V134" s="40"/>
      <c r="W134" s="290"/>
    </row>
    <row r="135" spans="2:23" ht="14.25" thickBot="1" thickTop="1">
      <c r="B135" s="70"/>
      <c r="C135" s="70"/>
      <c r="D135" s="70"/>
      <c r="E135" s="70"/>
      <c r="F135" s="70"/>
      <c r="G135" s="70"/>
      <c r="H135" s="70"/>
      <c r="I135" s="331"/>
      <c r="L135" s="39" t="s">
        <v>9</v>
      </c>
      <c r="M135" s="40">
        <f>+M124+M128+M134+M120</f>
        <v>7833</v>
      </c>
      <c r="N135" s="41">
        <f>+N124+N128+N134+N120</f>
        <v>3767</v>
      </c>
      <c r="O135" s="40">
        <f>+O124+O128+O134+O120</f>
        <v>11600</v>
      </c>
      <c r="P135" s="40">
        <f>+P124+P128+P134+P120</f>
        <v>0</v>
      </c>
      <c r="Q135" s="40">
        <f>+Q124+Q128+Q134+Q120</f>
        <v>11600</v>
      </c>
      <c r="R135" s="40"/>
      <c r="S135" s="41"/>
      <c r="T135" s="40"/>
      <c r="U135" s="40"/>
      <c r="V135" s="40"/>
      <c r="W135" s="290"/>
    </row>
    <row r="136" spans="2:23" ht="13.5" thickTop="1">
      <c r="B136" s="70"/>
      <c r="C136" s="70"/>
      <c r="D136" s="70"/>
      <c r="E136" s="70"/>
      <c r="F136" s="70"/>
      <c r="G136" s="70"/>
      <c r="H136" s="70"/>
      <c r="I136" s="331"/>
      <c r="L136" s="63" t="s">
        <v>65</v>
      </c>
      <c r="W136" s="333"/>
    </row>
    <row r="137" spans="2:23" ht="12.75">
      <c r="B137" s="70"/>
      <c r="C137" s="70"/>
      <c r="D137" s="70"/>
      <c r="E137" s="70"/>
      <c r="F137" s="70"/>
      <c r="G137" s="70"/>
      <c r="H137" s="70"/>
      <c r="I137" s="331"/>
      <c r="L137" s="348" t="s">
        <v>49</v>
      </c>
      <c r="M137" s="348"/>
      <c r="N137" s="348"/>
      <c r="O137" s="348"/>
      <c r="P137" s="348"/>
      <c r="Q137" s="348"/>
      <c r="R137" s="348"/>
      <c r="S137" s="348"/>
      <c r="T137" s="348"/>
      <c r="U137" s="348"/>
      <c r="V137" s="348"/>
      <c r="W137" s="348"/>
    </row>
    <row r="138" spans="2:23" ht="15.75">
      <c r="B138" s="70"/>
      <c r="C138" s="70"/>
      <c r="D138" s="70"/>
      <c r="E138" s="70"/>
      <c r="F138" s="70"/>
      <c r="G138" s="70"/>
      <c r="H138" s="70"/>
      <c r="I138" s="331"/>
      <c r="L138" s="349" t="s">
        <v>61</v>
      </c>
      <c r="M138" s="349"/>
      <c r="N138" s="349"/>
      <c r="O138" s="349"/>
      <c r="P138" s="349"/>
      <c r="Q138" s="349"/>
      <c r="R138" s="349"/>
      <c r="S138" s="349"/>
      <c r="T138" s="349"/>
      <c r="U138" s="349"/>
      <c r="V138" s="349"/>
      <c r="W138" s="349"/>
    </row>
    <row r="139" spans="2:23" ht="13.5" thickBot="1">
      <c r="B139" s="70"/>
      <c r="C139" s="70"/>
      <c r="D139" s="70"/>
      <c r="E139" s="70"/>
      <c r="F139" s="70"/>
      <c r="G139" s="70"/>
      <c r="H139" s="70"/>
      <c r="I139" s="331"/>
      <c r="W139" s="332" t="s">
        <v>43</v>
      </c>
    </row>
    <row r="140" spans="2:23" ht="17.25" thickBot="1" thickTop="1">
      <c r="B140" s="70"/>
      <c r="C140" s="70"/>
      <c r="D140" s="70"/>
      <c r="E140" s="70"/>
      <c r="F140" s="70"/>
      <c r="G140" s="70"/>
      <c r="H140" s="70"/>
      <c r="I140" s="331"/>
      <c r="L140" s="3"/>
      <c r="M140" s="350" t="s">
        <v>67</v>
      </c>
      <c r="N140" s="351"/>
      <c r="O140" s="351"/>
      <c r="P140" s="351"/>
      <c r="Q140" s="352"/>
      <c r="R140" s="353" t="s">
        <v>68</v>
      </c>
      <c r="S140" s="354"/>
      <c r="T140" s="354"/>
      <c r="U140" s="354"/>
      <c r="V140" s="355"/>
      <c r="W140" s="328" t="s">
        <v>4</v>
      </c>
    </row>
    <row r="141" spans="2:23" ht="13.5" thickTop="1">
      <c r="B141" s="70"/>
      <c r="C141" s="70"/>
      <c r="D141" s="70"/>
      <c r="E141" s="70"/>
      <c r="F141" s="70"/>
      <c r="G141" s="70"/>
      <c r="H141" s="70"/>
      <c r="I141" s="331"/>
      <c r="L141" s="4" t="s">
        <v>5</v>
      </c>
      <c r="M141" s="5"/>
      <c r="N141" s="8"/>
      <c r="O141" s="9"/>
      <c r="P141" s="10"/>
      <c r="Q141" s="11"/>
      <c r="R141" s="5"/>
      <c r="S141" s="8"/>
      <c r="T141" s="9"/>
      <c r="U141" s="10"/>
      <c r="V141" s="11"/>
      <c r="W141" s="329" t="s">
        <v>6</v>
      </c>
    </row>
    <row r="142" spans="2:23" ht="13.5" thickBot="1">
      <c r="B142" s="70"/>
      <c r="C142" s="70"/>
      <c r="D142" s="70"/>
      <c r="E142" s="70"/>
      <c r="F142" s="70"/>
      <c r="G142" s="70"/>
      <c r="H142" s="70"/>
      <c r="I142" s="331"/>
      <c r="L142" s="12"/>
      <c r="M142" s="15" t="s">
        <v>44</v>
      </c>
      <c r="N142" s="16" t="s">
        <v>45</v>
      </c>
      <c r="O142" s="17" t="s">
        <v>46</v>
      </c>
      <c r="P142" s="18" t="s">
        <v>13</v>
      </c>
      <c r="Q142" s="19" t="s">
        <v>9</v>
      </c>
      <c r="R142" s="15" t="s">
        <v>44</v>
      </c>
      <c r="S142" s="16" t="s">
        <v>45</v>
      </c>
      <c r="T142" s="17" t="s">
        <v>46</v>
      </c>
      <c r="U142" s="18" t="s">
        <v>13</v>
      </c>
      <c r="V142" s="19" t="s">
        <v>9</v>
      </c>
      <c r="W142" s="330"/>
    </row>
    <row r="143" spans="2:23" ht="4.5" customHeight="1" thickTop="1">
      <c r="B143" s="70"/>
      <c r="C143" s="70"/>
      <c r="D143" s="70"/>
      <c r="E143" s="70"/>
      <c r="F143" s="70"/>
      <c r="G143" s="70"/>
      <c r="H143" s="70"/>
      <c r="I143" s="331"/>
      <c r="L143" s="4"/>
      <c r="M143" s="23"/>
      <c r="N143" s="24"/>
      <c r="O143" s="25"/>
      <c r="P143" s="26"/>
      <c r="Q143" s="27"/>
      <c r="R143" s="23"/>
      <c r="S143" s="24"/>
      <c r="T143" s="25"/>
      <c r="U143" s="26"/>
      <c r="V143" s="28"/>
      <c r="W143" s="313"/>
    </row>
    <row r="144" spans="2:23" ht="12.75">
      <c r="B144" s="70"/>
      <c r="C144" s="70"/>
      <c r="D144" s="70"/>
      <c r="E144" s="70"/>
      <c r="F144" s="70"/>
      <c r="G144" s="70"/>
      <c r="H144" s="70"/>
      <c r="I144" s="331"/>
      <c r="L144" s="4" t="s">
        <v>14</v>
      </c>
      <c r="M144" s="29">
        <f aca="true" t="shared" si="62" ref="M144:N146">+M90+M117</f>
        <v>683</v>
      </c>
      <c r="N144" s="36">
        <f t="shared" si="62"/>
        <v>631</v>
      </c>
      <c r="O144" s="33">
        <f>M144+N144</f>
        <v>1314</v>
      </c>
      <c r="P144" s="34">
        <f>+P90+P117</f>
        <v>228</v>
      </c>
      <c r="Q144" s="35">
        <f>O144+P144</f>
        <v>1542</v>
      </c>
      <c r="R144" s="29">
        <f aca="true" t="shared" si="63" ref="R144:S146">+R90+R117</f>
        <v>738</v>
      </c>
      <c r="S144" s="36">
        <f t="shared" si="63"/>
        <v>943</v>
      </c>
      <c r="T144" s="33">
        <f>R144+S144</f>
        <v>1681</v>
      </c>
      <c r="U144" s="34">
        <f>+U90+U117</f>
        <v>235</v>
      </c>
      <c r="V144" s="31">
        <f>T144+U144</f>
        <v>1916</v>
      </c>
      <c r="W144" s="289">
        <f aca="true" t="shared" si="64" ref="W144:W156">IF(Q144=0,0,((V144/Q144)-1)*100)</f>
        <v>24.254215304798965</v>
      </c>
    </row>
    <row r="145" spans="2:23" ht="12.75">
      <c r="B145" s="70"/>
      <c r="C145" s="70"/>
      <c r="D145" s="70"/>
      <c r="E145" s="70"/>
      <c r="F145" s="70"/>
      <c r="G145" s="70"/>
      <c r="H145" s="70"/>
      <c r="I145" s="331"/>
      <c r="L145" s="4" t="s">
        <v>15</v>
      </c>
      <c r="M145" s="29">
        <f t="shared" si="62"/>
        <v>794</v>
      </c>
      <c r="N145" s="36">
        <f t="shared" si="62"/>
        <v>843</v>
      </c>
      <c r="O145" s="33">
        <f>M145+N145</f>
        <v>1637</v>
      </c>
      <c r="P145" s="34">
        <f>+P91+P118</f>
        <v>157</v>
      </c>
      <c r="Q145" s="35">
        <f>O145+P145</f>
        <v>1794</v>
      </c>
      <c r="R145" s="29">
        <f t="shared" si="63"/>
        <v>1306</v>
      </c>
      <c r="S145" s="36">
        <f t="shared" si="63"/>
        <v>1490</v>
      </c>
      <c r="T145" s="33">
        <f>R145+S145</f>
        <v>2796</v>
      </c>
      <c r="U145" s="34">
        <f>+U91+U118</f>
        <v>275</v>
      </c>
      <c r="V145" s="31">
        <f>T145+U145</f>
        <v>3071</v>
      </c>
      <c r="W145" s="289">
        <f t="shared" si="64"/>
        <v>71.18171683389075</v>
      </c>
    </row>
    <row r="146" spans="2:23" ht="13.5" thickBot="1">
      <c r="B146" s="70"/>
      <c r="C146" s="70"/>
      <c r="D146" s="70"/>
      <c r="E146" s="70"/>
      <c r="F146" s="70"/>
      <c r="G146" s="70"/>
      <c r="H146" s="70"/>
      <c r="I146" s="331"/>
      <c r="L146" s="12" t="s">
        <v>16</v>
      </c>
      <c r="M146" s="29">
        <f t="shared" si="62"/>
        <v>856</v>
      </c>
      <c r="N146" s="36">
        <f t="shared" si="62"/>
        <v>1364</v>
      </c>
      <c r="O146" s="33">
        <f>M146+N146</f>
        <v>2220</v>
      </c>
      <c r="P146" s="34">
        <f>+P92+P119</f>
        <v>54</v>
      </c>
      <c r="Q146" s="35">
        <f>O146+P146</f>
        <v>2274</v>
      </c>
      <c r="R146" s="29">
        <f t="shared" si="63"/>
        <v>1367</v>
      </c>
      <c r="S146" s="36">
        <f t="shared" si="63"/>
        <v>1437</v>
      </c>
      <c r="T146" s="33">
        <f>R146+S146</f>
        <v>2804</v>
      </c>
      <c r="U146" s="34">
        <f>+U92+U119</f>
        <v>198</v>
      </c>
      <c r="V146" s="31">
        <f>T146+U146</f>
        <v>3002</v>
      </c>
      <c r="W146" s="289">
        <f t="shared" si="64"/>
        <v>32.014072119613026</v>
      </c>
    </row>
    <row r="147" spans="2:23" ht="14.25" thickBot="1" thickTop="1">
      <c r="B147" s="70"/>
      <c r="C147" s="70"/>
      <c r="D147" s="70"/>
      <c r="E147" s="70"/>
      <c r="F147" s="70"/>
      <c r="G147" s="70"/>
      <c r="H147" s="70"/>
      <c r="I147" s="331"/>
      <c r="L147" s="39" t="s">
        <v>59</v>
      </c>
      <c r="M147" s="40">
        <f aca="true" t="shared" si="65" ref="M147:V147">+M144+M145+M146</f>
        <v>2333</v>
      </c>
      <c r="N147" s="41">
        <f t="shared" si="65"/>
        <v>2838</v>
      </c>
      <c r="O147" s="40">
        <f t="shared" si="65"/>
        <v>5171</v>
      </c>
      <c r="P147" s="40">
        <f t="shared" si="65"/>
        <v>439</v>
      </c>
      <c r="Q147" s="40">
        <f t="shared" si="65"/>
        <v>5610</v>
      </c>
      <c r="R147" s="40">
        <f t="shared" si="65"/>
        <v>3411</v>
      </c>
      <c r="S147" s="41">
        <f t="shared" si="65"/>
        <v>3870</v>
      </c>
      <c r="T147" s="40">
        <f t="shared" si="65"/>
        <v>7281</v>
      </c>
      <c r="U147" s="40">
        <f t="shared" si="65"/>
        <v>708</v>
      </c>
      <c r="V147" s="40">
        <f t="shared" si="65"/>
        <v>7989</v>
      </c>
      <c r="W147" s="290">
        <f t="shared" si="64"/>
        <v>42.406417112299465</v>
      </c>
    </row>
    <row r="148" spans="2:23" ht="13.5" thickTop="1">
      <c r="B148" s="70"/>
      <c r="C148" s="70"/>
      <c r="D148" s="70"/>
      <c r="E148" s="70"/>
      <c r="F148" s="70"/>
      <c r="G148" s="70"/>
      <c r="H148" s="70"/>
      <c r="I148" s="331"/>
      <c r="L148" s="4" t="s">
        <v>18</v>
      </c>
      <c r="M148" s="29">
        <f aca="true" t="shared" si="66" ref="M148:N150">+M94+M121</f>
        <v>826</v>
      </c>
      <c r="N148" s="36">
        <f t="shared" si="66"/>
        <v>971</v>
      </c>
      <c r="O148" s="33">
        <f>M148+N148</f>
        <v>1797</v>
      </c>
      <c r="P148" s="34">
        <f>+P94+P121</f>
        <v>147</v>
      </c>
      <c r="Q148" s="35">
        <f>O148+P148</f>
        <v>1944</v>
      </c>
      <c r="R148" s="29">
        <f>+R94+R121</f>
        <v>1177</v>
      </c>
      <c r="S148" s="36">
        <f>+S94+S121</f>
        <v>1526</v>
      </c>
      <c r="T148" s="33">
        <f>+T94+T121</f>
        <v>2703</v>
      </c>
      <c r="U148" s="34">
        <f>+U94+U121</f>
        <v>268</v>
      </c>
      <c r="V148" s="31">
        <f>+V94+V121</f>
        <v>2971</v>
      </c>
      <c r="W148" s="289">
        <f t="shared" si="64"/>
        <v>52.82921810699588</v>
      </c>
    </row>
    <row r="149" spans="2:23" ht="12.75">
      <c r="B149" s="70"/>
      <c r="C149" s="70"/>
      <c r="D149" s="70"/>
      <c r="E149" s="70"/>
      <c r="F149" s="70"/>
      <c r="G149" s="70"/>
      <c r="H149" s="70"/>
      <c r="I149" s="331"/>
      <c r="L149" s="4" t="s">
        <v>19</v>
      </c>
      <c r="M149" s="29">
        <f t="shared" si="66"/>
        <v>708</v>
      </c>
      <c r="N149" s="36">
        <f t="shared" si="66"/>
        <v>698</v>
      </c>
      <c r="O149" s="33">
        <f>M149+N149</f>
        <v>1406</v>
      </c>
      <c r="P149" s="34">
        <f>+P95+P122</f>
        <v>120</v>
      </c>
      <c r="Q149" s="35">
        <f>O149+P149</f>
        <v>1526</v>
      </c>
      <c r="R149" s="29">
        <f>+R95+R122</f>
        <v>1277</v>
      </c>
      <c r="S149" s="36">
        <f>+S95+S122</f>
        <v>1239</v>
      </c>
      <c r="T149" s="33">
        <f>R149+S149</f>
        <v>2516</v>
      </c>
      <c r="U149" s="34">
        <f>+U95+U122</f>
        <v>180</v>
      </c>
      <c r="V149" s="31">
        <f>T149+U149</f>
        <v>2696</v>
      </c>
      <c r="W149" s="289">
        <f t="shared" si="64"/>
        <v>76.67103538663171</v>
      </c>
    </row>
    <row r="150" spans="2:23" ht="13.5" thickBot="1">
      <c r="B150" s="70"/>
      <c r="C150" s="70"/>
      <c r="D150" s="70"/>
      <c r="E150" s="70"/>
      <c r="F150" s="70"/>
      <c r="G150" s="70"/>
      <c r="H150" s="70"/>
      <c r="I150" s="331"/>
      <c r="L150" s="4" t="s">
        <v>20</v>
      </c>
      <c r="M150" s="29">
        <f t="shared" si="66"/>
        <v>764</v>
      </c>
      <c r="N150" s="36">
        <f t="shared" si="66"/>
        <v>739</v>
      </c>
      <c r="O150" s="33">
        <f>+O96+O123</f>
        <v>1503</v>
      </c>
      <c r="P150" s="34">
        <f>+P96+P123</f>
        <v>156</v>
      </c>
      <c r="Q150" s="35">
        <f>+Q96+Q123</f>
        <v>1659</v>
      </c>
      <c r="R150" s="29">
        <f>+R96+R123</f>
        <v>1290</v>
      </c>
      <c r="S150" s="36">
        <f>+S96+S123</f>
        <v>1161</v>
      </c>
      <c r="T150" s="33">
        <f>+T96+T123</f>
        <v>2451</v>
      </c>
      <c r="U150" s="34">
        <f>+U96+U123</f>
        <v>316</v>
      </c>
      <c r="V150" s="31">
        <f>+V96+V123</f>
        <v>2767</v>
      </c>
      <c r="W150" s="289">
        <f>IF(Q150=0,0,((V150/Q150)-1)*100)</f>
        <v>66.78722121760097</v>
      </c>
    </row>
    <row r="151" spans="2:26" ht="14.25" thickBot="1" thickTop="1">
      <c r="B151" s="70"/>
      <c r="C151" s="70"/>
      <c r="D151" s="70"/>
      <c r="E151" s="70"/>
      <c r="F151" s="70"/>
      <c r="G151" s="70"/>
      <c r="H151" s="70"/>
      <c r="I151" s="331"/>
      <c r="L151" s="44" t="s">
        <v>21</v>
      </c>
      <c r="M151" s="45">
        <f aca="true" t="shared" si="67" ref="M151:V151">M150+M148+M149</f>
        <v>2298</v>
      </c>
      <c r="N151" s="46">
        <f t="shared" si="67"/>
        <v>2408</v>
      </c>
      <c r="O151" s="49">
        <f t="shared" si="67"/>
        <v>4706</v>
      </c>
      <c r="P151" s="49">
        <f t="shared" si="67"/>
        <v>423</v>
      </c>
      <c r="Q151" s="49">
        <f t="shared" si="67"/>
        <v>5129</v>
      </c>
      <c r="R151" s="45">
        <f t="shared" si="67"/>
        <v>3744</v>
      </c>
      <c r="S151" s="46">
        <f t="shared" si="67"/>
        <v>3926</v>
      </c>
      <c r="T151" s="49">
        <f t="shared" si="67"/>
        <v>7670</v>
      </c>
      <c r="U151" s="49">
        <f t="shared" si="67"/>
        <v>764</v>
      </c>
      <c r="V151" s="49">
        <f t="shared" si="67"/>
        <v>8434</v>
      </c>
      <c r="W151" s="295">
        <f t="shared" si="64"/>
        <v>64.43751218561123</v>
      </c>
      <c r="Y151" s="101"/>
      <c r="Z151" s="101"/>
    </row>
    <row r="152" spans="2:23" ht="13.5" thickTop="1">
      <c r="B152" s="70"/>
      <c r="C152" s="70"/>
      <c r="D152" s="70"/>
      <c r="E152" s="70"/>
      <c r="F152" s="70"/>
      <c r="G152" s="70"/>
      <c r="H152" s="70"/>
      <c r="I152" s="331"/>
      <c r="L152" s="4" t="s">
        <v>22</v>
      </c>
      <c r="M152" s="29">
        <f aca="true" t="shared" si="68" ref="M152:V152">+M98+M125</f>
        <v>676</v>
      </c>
      <c r="N152" s="36">
        <f t="shared" si="68"/>
        <v>496</v>
      </c>
      <c r="O152" s="33">
        <f t="shared" si="68"/>
        <v>1172</v>
      </c>
      <c r="P152" s="34">
        <f t="shared" si="68"/>
        <v>174</v>
      </c>
      <c r="Q152" s="35">
        <f t="shared" si="68"/>
        <v>1346</v>
      </c>
      <c r="R152" s="29">
        <f t="shared" si="68"/>
        <v>1120</v>
      </c>
      <c r="S152" s="36">
        <f t="shared" si="68"/>
        <v>729</v>
      </c>
      <c r="T152" s="33">
        <f t="shared" si="68"/>
        <v>1849</v>
      </c>
      <c r="U152" s="34">
        <f t="shared" si="68"/>
        <v>130</v>
      </c>
      <c r="V152" s="31">
        <f t="shared" si="68"/>
        <v>1979</v>
      </c>
      <c r="W152" s="289">
        <f t="shared" si="64"/>
        <v>47.02823179791977</v>
      </c>
    </row>
    <row r="153" spans="2:23" ht="12.75">
      <c r="B153" s="70"/>
      <c r="C153" s="70"/>
      <c r="D153" s="70"/>
      <c r="E153" s="70"/>
      <c r="F153" s="70"/>
      <c r="G153" s="70"/>
      <c r="H153" s="70"/>
      <c r="I153" s="331"/>
      <c r="L153" s="4" t="s">
        <v>23</v>
      </c>
      <c r="M153" s="29">
        <f>+M99+M126</f>
        <v>575</v>
      </c>
      <c r="N153" s="36">
        <f>+N99+N126</f>
        <v>404</v>
      </c>
      <c r="O153" s="33">
        <f>M153+N153</f>
        <v>979</v>
      </c>
      <c r="P153" s="34">
        <f>+P99+P126</f>
        <v>285</v>
      </c>
      <c r="Q153" s="35">
        <f>O153+P153</f>
        <v>1264</v>
      </c>
      <c r="R153" s="29">
        <f aca="true" t="shared" si="69" ref="R153:V154">+R99+R126</f>
        <v>941</v>
      </c>
      <c r="S153" s="36">
        <f t="shared" si="69"/>
        <v>682</v>
      </c>
      <c r="T153" s="33">
        <f t="shared" si="69"/>
        <v>1623</v>
      </c>
      <c r="U153" s="34">
        <f t="shared" si="69"/>
        <v>318</v>
      </c>
      <c r="V153" s="31">
        <f t="shared" si="69"/>
        <v>1941</v>
      </c>
      <c r="W153" s="289">
        <f>IF(Q153=0,0,((V153/Q153)-1)*100)</f>
        <v>53.560126582278485</v>
      </c>
    </row>
    <row r="154" spans="2:23" ht="13.5" thickBot="1">
      <c r="B154" s="70"/>
      <c r="C154" s="70"/>
      <c r="D154" s="70"/>
      <c r="E154" s="70"/>
      <c r="F154" s="70"/>
      <c r="G154" s="70"/>
      <c r="H154" s="70"/>
      <c r="I154" s="331"/>
      <c r="L154" s="4" t="s">
        <v>24</v>
      </c>
      <c r="M154" s="29">
        <f>+M100+M127</f>
        <v>540</v>
      </c>
      <c r="N154" s="36">
        <f>+N100+N127</f>
        <v>336</v>
      </c>
      <c r="O154" s="33">
        <f>M154+N154</f>
        <v>876</v>
      </c>
      <c r="P154" s="34">
        <f>+P100+P127</f>
        <v>254</v>
      </c>
      <c r="Q154" s="35">
        <f>O154+P154</f>
        <v>1130</v>
      </c>
      <c r="R154" s="29">
        <f t="shared" si="69"/>
        <v>959</v>
      </c>
      <c r="S154" s="36">
        <f t="shared" si="69"/>
        <v>719</v>
      </c>
      <c r="T154" s="51">
        <f t="shared" si="69"/>
        <v>1678</v>
      </c>
      <c r="U154" s="52">
        <f t="shared" si="69"/>
        <v>101</v>
      </c>
      <c r="V154" s="31">
        <f t="shared" si="69"/>
        <v>1779</v>
      </c>
      <c r="W154" s="289">
        <f>IF(Q154=0,0,((V154/Q154)-1)*100)</f>
        <v>57.43362831858407</v>
      </c>
    </row>
    <row r="155" spans="2:23" ht="14.25" thickBot="1" thickTop="1">
      <c r="B155" s="70"/>
      <c r="C155" s="70"/>
      <c r="D155" s="70"/>
      <c r="E155" s="70"/>
      <c r="F155" s="70"/>
      <c r="G155" s="70"/>
      <c r="H155" s="70"/>
      <c r="I155" s="331"/>
      <c r="J155" s="70"/>
      <c r="L155" s="44" t="s">
        <v>66</v>
      </c>
      <c r="M155" s="45">
        <f aca="true" t="shared" si="70" ref="M155:V155">M154+M152+M153</f>
        <v>1791</v>
      </c>
      <c r="N155" s="45">
        <f t="shared" si="70"/>
        <v>1236</v>
      </c>
      <c r="O155" s="47">
        <f t="shared" si="70"/>
        <v>3027</v>
      </c>
      <c r="P155" s="47">
        <f t="shared" si="70"/>
        <v>713</v>
      </c>
      <c r="Q155" s="47">
        <f t="shared" si="70"/>
        <v>3740</v>
      </c>
      <c r="R155" s="45">
        <f t="shared" si="70"/>
        <v>3020</v>
      </c>
      <c r="S155" s="45">
        <f t="shared" si="70"/>
        <v>2130</v>
      </c>
      <c r="T155" s="47">
        <f t="shared" si="70"/>
        <v>5150</v>
      </c>
      <c r="U155" s="47">
        <f t="shared" si="70"/>
        <v>549</v>
      </c>
      <c r="V155" s="47">
        <f t="shared" si="70"/>
        <v>5699</v>
      </c>
      <c r="W155" s="295">
        <f>IF(Q155=0,0,((V155/Q155)-1)*100)</f>
        <v>52.379679144385015</v>
      </c>
    </row>
    <row r="156" spans="2:23" ht="14.25" thickBot="1" thickTop="1">
      <c r="B156" s="70"/>
      <c r="C156" s="70"/>
      <c r="D156" s="70"/>
      <c r="E156" s="70"/>
      <c r="F156" s="70"/>
      <c r="G156" s="70"/>
      <c r="H156" s="70"/>
      <c r="I156" s="331"/>
      <c r="J156" s="70"/>
      <c r="L156" s="4" t="s">
        <v>27</v>
      </c>
      <c r="M156" s="29">
        <f>+M102+M129</f>
        <v>604</v>
      </c>
      <c r="N156" s="36">
        <f>+N102+N129</f>
        <v>361</v>
      </c>
      <c r="O156" s="33">
        <f>M156+N156</f>
        <v>965</v>
      </c>
      <c r="P156" s="34">
        <f aca="true" t="shared" si="71" ref="P156:V156">+P102+P129</f>
        <v>460</v>
      </c>
      <c r="Q156" s="35">
        <f t="shared" si="71"/>
        <v>1425</v>
      </c>
      <c r="R156" s="29">
        <f t="shared" si="71"/>
        <v>931</v>
      </c>
      <c r="S156" s="36">
        <f t="shared" si="71"/>
        <v>815</v>
      </c>
      <c r="T156" s="51">
        <f t="shared" si="71"/>
        <v>1746</v>
      </c>
      <c r="U156" s="59">
        <f t="shared" si="71"/>
        <v>127</v>
      </c>
      <c r="V156" s="31">
        <f t="shared" si="71"/>
        <v>1873</v>
      </c>
      <c r="W156" s="289">
        <f t="shared" si="64"/>
        <v>31.438596491228065</v>
      </c>
    </row>
    <row r="157" spans="1:26" ht="14.25" thickBot="1" thickTop="1">
      <c r="A157" s="244"/>
      <c r="B157" s="262"/>
      <c r="C157" s="264"/>
      <c r="D157" s="264"/>
      <c r="E157" s="264"/>
      <c r="F157" s="264"/>
      <c r="G157" s="264"/>
      <c r="H157" s="264"/>
      <c r="I157" s="310"/>
      <c r="J157" s="244"/>
      <c r="L157" s="39" t="s">
        <v>69</v>
      </c>
      <c r="M157" s="40">
        <f aca="true" t="shared" si="72" ref="M157:V157">+M151+M155+M156</f>
        <v>4693</v>
      </c>
      <c r="N157" s="41">
        <f t="shared" si="72"/>
        <v>4005</v>
      </c>
      <c r="O157" s="40">
        <f t="shared" si="72"/>
        <v>8698</v>
      </c>
      <c r="P157" s="40">
        <f t="shared" si="72"/>
        <v>1596</v>
      </c>
      <c r="Q157" s="40">
        <f t="shared" si="72"/>
        <v>10294</v>
      </c>
      <c r="R157" s="40">
        <f t="shared" si="72"/>
        <v>7695</v>
      </c>
      <c r="S157" s="41">
        <f t="shared" si="72"/>
        <v>6871</v>
      </c>
      <c r="T157" s="40">
        <f t="shared" si="72"/>
        <v>14566</v>
      </c>
      <c r="U157" s="40">
        <f t="shared" si="72"/>
        <v>1440</v>
      </c>
      <c r="V157" s="40">
        <f t="shared" si="72"/>
        <v>16006</v>
      </c>
      <c r="W157" s="290">
        <f>IF(Q157=0,0,((V157/Q157)-1)*100)</f>
        <v>55.48863415581893</v>
      </c>
      <c r="Y157" s="101"/>
      <c r="Z157" s="101"/>
    </row>
    <row r="158" spans="1:26" ht="14.25" thickBot="1" thickTop="1">
      <c r="A158" s="70"/>
      <c r="B158" s="262"/>
      <c r="C158" s="264"/>
      <c r="D158" s="264"/>
      <c r="E158" s="264"/>
      <c r="F158" s="264"/>
      <c r="G158" s="264"/>
      <c r="H158" s="264"/>
      <c r="I158" s="310"/>
      <c r="J158" s="70"/>
      <c r="L158" s="39" t="s">
        <v>70</v>
      </c>
      <c r="M158" s="40">
        <f aca="true" t="shared" si="73" ref="M158:V158">+M147+M151+M155+M156</f>
        <v>7026</v>
      </c>
      <c r="N158" s="41">
        <f t="shared" si="73"/>
        <v>6843</v>
      </c>
      <c r="O158" s="40">
        <f t="shared" si="73"/>
        <v>13869</v>
      </c>
      <c r="P158" s="40">
        <f t="shared" si="73"/>
        <v>2035</v>
      </c>
      <c r="Q158" s="40">
        <f t="shared" si="73"/>
        <v>15904</v>
      </c>
      <c r="R158" s="40">
        <f t="shared" si="73"/>
        <v>11106</v>
      </c>
      <c r="S158" s="41">
        <f t="shared" si="73"/>
        <v>10741</v>
      </c>
      <c r="T158" s="40">
        <f t="shared" si="73"/>
        <v>21847</v>
      </c>
      <c r="U158" s="40">
        <f t="shared" si="73"/>
        <v>2148</v>
      </c>
      <c r="V158" s="40">
        <f t="shared" si="73"/>
        <v>23995</v>
      </c>
      <c r="W158" s="290">
        <f>IF(Q158=0,0,((V158/Q158)-1)*100)</f>
        <v>50.873993963782695</v>
      </c>
      <c r="Y158" s="101"/>
      <c r="Z158" s="101"/>
    </row>
    <row r="159" spans="2:23" ht="13.5" thickTop="1">
      <c r="B159" s="334"/>
      <c r="C159" s="335"/>
      <c r="D159" s="335"/>
      <c r="E159" s="263"/>
      <c r="F159" s="154"/>
      <c r="G159" s="154"/>
      <c r="H159" s="264"/>
      <c r="I159" s="331"/>
      <c r="J159" s="70"/>
      <c r="L159" s="4" t="s">
        <v>28</v>
      </c>
      <c r="M159" s="29">
        <f>+M105+M132</f>
        <v>644</v>
      </c>
      <c r="N159" s="36">
        <f>+N105+N132</f>
        <v>401</v>
      </c>
      <c r="O159" s="33">
        <f>+O105+O132</f>
        <v>1045</v>
      </c>
      <c r="P159" s="34">
        <f>+P105+P132</f>
        <v>207</v>
      </c>
      <c r="Q159" s="35">
        <f>+Q105+Q132</f>
        <v>1252</v>
      </c>
      <c r="R159" s="29"/>
      <c r="S159" s="36"/>
      <c r="T159" s="33"/>
      <c r="U159" s="34"/>
      <c r="V159" s="31"/>
      <c r="W159" s="289"/>
    </row>
    <row r="160" spans="2:23" ht="13.5" thickBot="1">
      <c r="B160" s="70"/>
      <c r="C160" s="70"/>
      <c r="D160" s="70"/>
      <c r="E160" s="70"/>
      <c r="F160" s="70"/>
      <c r="G160" s="70"/>
      <c r="H160" s="70"/>
      <c r="I160" s="331"/>
      <c r="L160" s="4" t="s">
        <v>29</v>
      </c>
      <c r="M160" s="29">
        <f>+M106+M133</f>
        <v>610</v>
      </c>
      <c r="N160" s="36">
        <f>+N106+N133</f>
        <v>544</v>
      </c>
      <c r="O160" s="33">
        <f>+O106+O133</f>
        <v>1154</v>
      </c>
      <c r="P160" s="52">
        <f>+P106+P133</f>
        <v>286</v>
      </c>
      <c r="Q160" s="35">
        <f>+Q106+Q133</f>
        <v>1440</v>
      </c>
      <c r="R160" s="29"/>
      <c r="S160" s="36"/>
      <c r="T160" s="33"/>
      <c r="U160" s="52"/>
      <c r="V160" s="31"/>
      <c r="W160" s="289"/>
    </row>
    <row r="161" spans="2:23" ht="14.25" thickBot="1" thickTop="1">
      <c r="B161" s="70"/>
      <c r="C161" s="70"/>
      <c r="D161" s="70"/>
      <c r="E161" s="70"/>
      <c r="F161" s="70"/>
      <c r="G161" s="70"/>
      <c r="H161" s="70"/>
      <c r="I161" s="331"/>
      <c r="L161" s="39" t="s">
        <v>64</v>
      </c>
      <c r="M161" s="40">
        <f>+M156+M159+M160</f>
        <v>1858</v>
      </c>
      <c r="N161" s="41">
        <f>+N156+N159+N160</f>
        <v>1306</v>
      </c>
      <c r="O161" s="40">
        <f>+O156+O159+O160</f>
        <v>3164</v>
      </c>
      <c r="P161" s="40">
        <f>+P156+P159+P160</f>
        <v>953</v>
      </c>
      <c r="Q161" s="43">
        <f>+Q156+Q159+Q160</f>
        <v>4117</v>
      </c>
      <c r="R161" s="40"/>
      <c r="S161" s="41"/>
      <c r="T161" s="40"/>
      <c r="U161" s="40"/>
      <c r="V161" s="42"/>
      <c r="W161" s="290"/>
    </row>
    <row r="162" spans="2:23" ht="14.25" thickBot="1" thickTop="1">
      <c r="B162" s="70"/>
      <c r="C162" s="70"/>
      <c r="D162" s="70"/>
      <c r="E162" s="70"/>
      <c r="F162" s="70"/>
      <c r="G162" s="70"/>
      <c r="H162" s="70"/>
      <c r="I162" s="331"/>
      <c r="L162" s="39" t="s">
        <v>9</v>
      </c>
      <c r="M162" s="40">
        <f>+M151+M155+M161+M147</f>
        <v>8280</v>
      </c>
      <c r="N162" s="41">
        <f>+N151+N155+N161+N147</f>
        <v>7788</v>
      </c>
      <c r="O162" s="40">
        <f>+O151+O155+O161+O147</f>
        <v>16068</v>
      </c>
      <c r="P162" s="40">
        <f>+P151+P155+P161+P147</f>
        <v>2528</v>
      </c>
      <c r="Q162" s="40">
        <f>+Q151+Q155+Q161+Q147</f>
        <v>18596</v>
      </c>
      <c r="R162" s="40"/>
      <c r="S162" s="41"/>
      <c r="T162" s="40"/>
      <c r="U162" s="40"/>
      <c r="V162" s="40"/>
      <c r="W162" s="290"/>
    </row>
    <row r="163" spans="2:12" ht="13.5" thickTop="1">
      <c r="B163" s="70"/>
      <c r="C163" s="70"/>
      <c r="D163" s="70"/>
      <c r="E163" s="70"/>
      <c r="F163" s="70"/>
      <c r="G163" s="70"/>
      <c r="H163" s="70"/>
      <c r="I163" s="331"/>
      <c r="L163" s="63" t="s">
        <v>65</v>
      </c>
    </row>
    <row r="164" spans="2:23" ht="12.75">
      <c r="B164" s="70"/>
      <c r="C164" s="70"/>
      <c r="D164" s="70"/>
      <c r="E164" s="70"/>
      <c r="F164" s="70"/>
      <c r="G164" s="70"/>
      <c r="H164" s="70"/>
      <c r="I164" s="331"/>
      <c r="L164" s="348" t="s">
        <v>51</v>
      </c>
      <c r="M164" s="348"/>
      <c r="N164" s="348"/>
      <c r="O164" s="348"/>
      <c r="P164" s="348"/>
      <c r="Q164" s="348"/>
      <c r="R164" s="348"/>
      <c r="S164" s="348"/>
      <c r="T164" s="348"/>
      <c r="U164" s="348"/>
      <c r="V164" s="348"/>
      <c r="W164" s="348"/>
    </row>
    <row r="165" spans="2:23" ht="15.75">
      <c r="B165" s="70"/>
      <c r="C165" s="70"/>
      <c r="D165" s="70"/>
      <c r="E165" s="70"/>
      <c r="F165" s="70"/>
      <c r="G165" s="70"/>
      <c r="H165" s="70"/>
      <c r="I165" s="331"/>
      <c r="L165" s="349" t="s">
        <v>52</v>
      </c>
      <c r="M165" s="349"/>
      <c r="N165" s="349"/>
      <c r="O165" s="349"/>
      <c r="P165" s="349"/>
      <c r="Q165" s="349"/>
      <c r="R165" s="349"/>
      <c r="S165" s="349"/>
      <c r="T165" s="349"/>
      <c r="U165" s="349"/>
      <c r="V165" s="349"/>
      <c r="W165" s="349"/>
    </row>
    <row r="166" spans="2:23" ht="13.5" thickBot="1">
      <c r="B166" s="70"/>
      <c r="C166" s="70"/>
      <c r="D166" s="70"/>
      <c r="E166" s="70"/>
      <c r="F166" s="70"/>
      <c r="G166" s="70"/>
      <c r="H166" s="70"/>
      <c r="I166" s="331"/>
      <c r="W166" s="332" t="s">
        <v>43</v>
      </c>
    </row>
    <row r="167" spans="2:23" ht="17.25" thickBot="1" thickTop="1">
      <c r="B167" s="70"/>
      <c r="C167" s="70"/>
      <c r="D167" s="70"/>
      <c r="E167" s="70"/>
      <c r="F167" s="70"/>
      <c r="G167" s="70"/>
      <c r="H167" s="70"/>
      <c r="I167" s="331"/>
      <c r="L167" s="3"/>
      <c r="M167" s="350" t="s">
        <v>67</v>
      </c>
      <c r="N167" s="351"/>
      <c r="O167" s="351"/>
      <c r="P167" s="351"/>
      <c r="Q167" s="352"/>
      <c r="R167" s="353" t="s">
        <v>68</v>
      </c>
      <c r="S167" s="354"/>
      <c r="T167" s="354"/>
      <c r="U167" s="354"/>
      <c r="V167" s="355"/>
      <c r="W167" s="328" t="s">
        <v>4</v>
      </c>
    </row>
    <row r="168" spans="2:23" ht="13.5" thickTop="1">
      <c r="B168" s="70"/>
      <c r="C168" s="70"/>
      <c r="D168" s="70"/>
      <c r="E168" s="70"/>
      <c r="F168" s="70"/>
      <c r="G168" s="70"/>
      <c r="H168" s="70"/>
      <c r="I168" s="331"/>
      <c r="L168" s="4" t="s">
        <v>5</v>
      </c>
      <c r="M168" s="5"/>
      <c r="N168" s="8"/>
      <c r="O168" s="9"/>
      <c r="P168" s="10"/>
      <c r="Q168" s="11"/>
      <c r="R168" s="5"/>
      <c r="S168" s="8"/>
      <c r="T168" s="9"/>
      <c r="U168" s="10"/>
      <c r="V168" s="11"/>
      <c r="W168" s="329" t="s">
        <v>6</v>
      </c>
    </row>
    <row r="169" spans="2:23" ht="13.5" thickBot="1">
      <c r="B169" s="70"/>
      <c r="C169" s="70"/>
      <c r="D169" s="70"/>
      <c r="E169" s="70"/>
      <c r="F169" s="70"/>
      <c r="G169" s="70"/>
      <c r="H169" s="70"/>
      <c r="I169" s="331"/>
      <c r="L169" s="12"/>
      <c r="M169" s="15" t="s">
        <v>44</v>
      </c>
      <c r="N169" s="16" t="s">
        <v>45</v>
      </c>
      <c r="O169" s="17" t="s">
        <v>46</v>
      </c>
      <c r="P169" s="18" t="s">
        <v>13</v>
      </c>
      <c r="Q169" s="19" t="s">
        <v>9</v>
      </c>
      <c r="R169" s="15" t="s">
        <v>44</v>
      </c>
      <c r="S169" s="16" t="s">
        <v>45</v>
      </c>
      <c r="T169" s="17" t="s">
        <v>46</v>
      </c>
      <c r="U169" s="18" t="s">
        <v>13</v>
      </c>
      <c r="V169" s="19" t="s">
        <v>9</v>
      </c>
      <c r="W169" s="330"/>
    </row>
    <row r="170" spans="2:23" ht="3.75" customHeight="1" thickTop="1">
      <c r="B170" s="70"/>
      <c r="C170" s="70"/>
      <c r="D170" s="70"/>
      <c r="E170" s="70"/>
      <c r="F170" s="70"/>
      <c r="G170" s="70"/>
      <c r="H170" s="70"/>
      <c r="I170" s="331"/>
      <c r="L170" s="4"/>
      <c r="M170" s="23"/>
      <c r="N170" s="24"/>
      <c r="O170" s="25"/>
      <c r="P170" s="26"/>
      <c r="Q170" s="27"/>
      <c r="R170" s="23"/>
      <c r="S170" s="24"/>
      <c r="T170" s="25"/>
      <c r="U170" s="26"/>
      <c r="V170" s="28"/>
      <c r="W170" s="313"/>
    </row>
    <row r="171" spans="2:23" ht="12.75">
      <c r="B171" s="70"/>
      <c r="C171" s="70"/>
      <c r="D171" s="70"/>
      <c r="E171" s="70"/>
      <c r="F171" s="70"/>
      <c r="G171" s="70"/>
      <c r="H171" s="70"/>
      <c r="I171" s="331"/>
      <c r="L171" s="4" t="s">
        <v>14</v>
      </c>
      <c r="M171" s="29">
        <v>0</v>
      </c>
      <c r="N171" s="36">
        <v>0</v>
      </c>
      <c r="O171" s="33">
        <f>M171+N171</f>
        <v>0</v>
      </c>
      <c r="P171" s="34">
        <v>0</v>
      </c>
      <c r="Q171" s="35">
        <f>O171+P171</f>
        <v>0</v>
      </c>
      <c r="R171" s="29">
        <v>0</v>
      </c>
      <c r="S171" s="36">
        <v>0</v>
      </c>
      <c r="T171" s="33">
        <v>0</v>
      </c>
      <c r="U171" s="34">
        <v>0</v>
      </c>
      <c r="V171" s="31">
        <f>T171+U171</f>
        <v>0</v>
      </c>
      <c r="W171" s="289">
        <f aca="true" t="shared" si="74" ref="W171:W183">IF(Q171=0,0,((V171/Q171)-1)*100)</f>
        <v>0</v>
      </c>
    </row>
    <row r="172" spans="2:23" ht="12.75">
      <c r="B172" s="70"/>
      <c r="C172" s="70"/>
      <c r="D172" s="70"/>
      <c r="E172" s="70"/>
      <c r="F172" s="70"/>
      <c r="G172" s="70"/>
      <c r="H172" s="70"/>
      <c r="I172" s="331"/>
      <c r="L172" s="4" t="s">
        <v>15</v>
      </c>
      <c r="M172" s="29">
        <v>0</v>
      </c>
      <c r="N172" s="36">
        <v>0</v>
      </c>
      <c r="O172" s="33">
        <f>M172+N172</f>
        <v>0</v>
      </c>
      <c r="P172" s="34">
        <v>0</v>
      </c>
      <c r="Q172" s="35">
        <f>O172+P172</f>
        <v>0</v>
      </c>
      <c r="R172" s="29">
        <v>0</v>
      </c>
      <c r="S172" s="36">
        <v>0</v>
      </c>
      <c r="T172" s="33">
        <v>0</v>
      </c>
      <c r="U172" s="34">
        <v>0</v>
      </c>
      <c r="V172" s="31">
        <f>T172+U172</f>
        <v>0</v>
      </c>
      <c r="W172" s="289">
        <f t="shared" si="74"/>
        <v>0</v>
      </c>
    </row>
    <row r="173" spans="2:23" ht="13.5" thickBot="1">
      <c r="B173" s="70"/>
      <c r="C173" s="70"/>
      <c r="D173" s="70"/>
      <c r="E173" s="70"/>
      <c r="F173" s="70"/>
      <c r="G173" s="70"/>
      <c r="H173" s="70"/>
      <c r="I173" s="331"/>
      <c r="L173" s="12" t="s">
        <v>16</v>
      </c>
      <c r="M173" s="29">
        <v>0</v>
      </c>
      <c r="N173" s="36">
        <v>0</v>
      </c>
      <c r="O173" s="33">
        <f>M173+N173</f>
        <v>0</v>
      </c>
      <c r="P173" s="34">
        <v>0</v>
      </c>
      <c r="Q173" s="35">
        <f>O173+P173</f>
        <v>0</v>
      </c>
      <c r="R173" s="29">
        <v>0</v>
      </c>
      <c r="S173" s="36">
        <v>0</v>
      </c>
      <c r="T173" s="33">
        <f>SUM(R173:S173)</f>
        <v>0</v>
      </c>
      <c r="U173" s="34">
        <v>0</v>
      </c>
      <c r="V173" s="31">
        <f>T173+U173</f>
        <v>0</v>
      </c>
      <c r="W173" s="289">
        <f t="shared" si="74"/>
        <v>0</v>
      </c>
    </row>
    <row r="174" spans="2:23" ht="14.25" thickBot="1" thickTop="1">
      <c r="B174" s="70"/>
      <c r="C174" s="70"/>
      <c r="D174" s="70"/>
      <c r="E174" s="70"/>
      <c r="F174" s="70"/>
      <c r="G174" s="70"/>
      <c r="H174" s="70"/>
      <c r="I174" s="331"/>
      <c r="L174" s="39" t="s">
        <v>59</v>
      </c>
      <c r="M174" s="40">
        <f aca="true" t="shared" si="75" ref="M174:V174">+M171+M172+M173</f>
        <v>0</v>
      </c>
      <c r="N174" s="41">
        <f t="shared" si="75"/>
        <v>0</v>
      </c>
      <c r="O174" s="40">
        <f t="shared" si="75"/>
        <v>0</v>
      </c>
      <c r="P174" s="40">
        <f t="shared" si="75"/>
        <v>0</v>
      </c>
      <c r="Q174" s="40">
        <f t="shared" si="75"/>
        <v>0</v>
      </c>
      <c r="R174" s="40">
        <f t="shared" si="75"/>
        <v>0</v>
      </c>
      <c r="S174" s="41">
        <f t="shared" si="75"/>
        <v>0</v>
      </c>
      <c r="T174" s="40">
        <f t="shared" si="75"/>
        <v>0</v>
      </c>
      <c r="U174" s="40">
        <f t="shared" si="75"/>
        <v>0</v>
      </c>
      <c r="V174" s="40">
        <f t="shared" si="75"/>
        <v>0</v>
      </c>
      <c r="W174" s="290">
        <f t="shared" si="74"/>
        <v>0</v>
      </c>
    </row>
    <row r="175" spans="2:23" ht="13.5" thickTop="1">
      <c r="B175" s="70"/>
      <c r="C175" s="70"/>
      <c r="D175" s="70"/>
      <c r="E175" s="70"/>
      <c r="F175" s="70"/>
      <c r="G175" s="70"/>
      <c r="H175" s="70"/>
      <c r="I175" s="331"/>
      <c r="L175" s="4" t="s">
        <v>18</v>
      </c>
      <c r="M175" s="29">
        <v>0</v>
      </c>
      <c r="N175" s="36">
        <v>0</v>
      </c>
      <c r="O175" s="33">
        <f>M175+N175</f>
        <v>0</v>
      </c>
      <c r="P175" s="34">
        <v>0</v>
      </c>
      <c r="Q175" s="35">
        <f>O175+P175</f>
        <v>0</v>
      </c>
      <c r="R175" s="29">
        <v>0</v>
      </c>
      <c r="S175" s="36">
        <v>0</v>
      </c>
      <c r="T175" s="33">
        <f>R175+S175</f>
        <v>0</v>
      </c>
      <c r="U175" s="34">
        <v>0</v>
      </c>
      <c r="V175" s="31">
        <f>T175+U175</f>
        <v>0</v>
      </c>
      <c r="W175" s="289">
        <f t="shared" si="74"/>
        <v>0</v>
      </c>
    </row>
    <row r="176" spans="2:23" ht="12.75">
      <c r="B176" s="70"/>
      <c r="C176" s="70"/>
      <c r="D176" s="70"/>
      <c r="E176" s="70"/>
      <c r="F176" s="70"/>
      <c r="G176" s="70"/>
      <c r="H176" s="70"/>
      <c r="I176" s="331"/>
      <c r="L176" s="4" t="s">
        <v>19</v>
      </c>
      <c r="M176" s="29">
        <v>0</v>
      </c>
      <c r="N176" s="36">
        <v>0</v>
      </c>
      <c r="O176" s="33">
        <f>M176+N176</f>
        <v>0</v>
      </c>
      <c r="P176" s="34">
        <v>0</v>
      </c>
      <c r="Q176" s="35">
        <f>O176+P176</f>
        <v>0</v>
      </c>
      <c r="R176" s="29">
        <v>0</v>
      </c>
      <c r="S176" s="36">
        <v>0</v>
      </c>
      <c r="T176" s="33">
        <f>R176+S176</f>
        <v>0</v>
      </c>
      <c r="U176" s="34">
        <v>0</v>
      </c>
      <c r="V176" s="31">
        <f>T176+U176</f>
        <v>0</v>
      </c>
      <c r="W176" s="289">
        <f t="shared" si="74"/>
        <v>0</v>
      </c>
    </row>
    <row r="177" spans="2:23" ht="13.5" thickBot="1">
      <c r="B177" s="70"/>
      <c r="C177" s="70"/>
      <c r="D177" s="70"/>
      <c r="E177" s="70"/>
      <c r="F177" s="70"/>
      <c r="G177" s="70"/>
      <c r="H177" s="70"/>
      <c r="I177" s="331"/>
      <c r="L177" s="4" t="s">
        <v>20</v>
      </c>
      <c r="M177" s="29">
        <v>0</v>
      </c>
      <c r="N177" s="36">
        <v>0</v>
      </c>
      <c r="O177" s="33">
        <f>+N177+M177</f>
        <v>0</v>
      </c>
      <c r="P177" s="34">
        <v>0</v>
      </c>
      <c r="Q177" s="35">
        <f>O177+P177</f>
        <v>0</v>
      </c>
      <c r="R177" s="29">
        <v>0</v>
      </c>
      <c r="S177" s="36">
        <v>0</v>
      </c>
      <c r="T177" s="33">
        <f>+S177+R177</f>
        <v>0</v>
      </c>
      <c r="U177" s="34">
        <v>0</v>
      </c>
      <c r="V177" s="31">
        <f>+U177+T177</f>
        <v>0</v>
      </c>
      <c r="W177" s="289">
        <f>IF(Q177=0,0,((V177/Q177)-1)*100)</f>
        <v>0</v>
      </c>
    </row>
    <row r="178" spans="2:23" ht="14.25" thickBot="1" thickTop="1">
      <c r="B178" s="70"/>
      <c r="C178" s="70"/>
      <c r="D178" s="70"/>
      <c r="E178" s="70"/>
      <c r="F178" s="70"/>
      <c r="G178" s="70"/>
      <c r="H178" s="70"/>
      <c r="I178" s="331"/>
      <c r="L178" s="44" t="s">
        <v>21</v>
      </c>
      <c r="M178" s="45">
        <f aca="true" t="shared" si="76" ref="M178:V178">M177+M175+M176</f>
        <v>0</v>
      </c>
      <c r="N178" s="49">
        <f t="shared" si="76"/>
        <v>0</v>
      </c>
      <c r="O178" s="49">
        <f t="shared" si="76"/>
        <v>0</v>
      </c>
      <c r="P178" s="47">
        <f t="shared" si="76"/>
        <v>0</v>
      </c>
      <c r="Q178" s="49">
        <f t="shared" si="76"/>
        <v>0</v>
      </c>
      <c r="R178" s="45">
        <f t="shared" si="76"/>
        <v>0</v>
      </c>
      <c r="S178" s="49">
        <f t="shared" si="76"/>
        <v>0</v>
      </c>
      <c r="T178" s="49">
        <f t="shared" si="76"/>
        <v>0</v>
      </c>
      <c r="U178" s="47">
        <f t="shared" si="76"/>
        <v>0</v>
      </c>
      <c r="V178" s="49">
        <f t="shared" si="76"/>
        <v>0</v>
      </c>
      <c r="W178" s="290">
        <f t="shared" si="74"/>
        <v>0</v>
      </c>
    </row>
    <row r="179" spans="2:23" ht="13.5" thickTop="1">
      <c r="B179" s="70"/>
      <c r="C179" s="70"/>
      <c r="D179" s="70"/>
      <c r="E179" s="70"/>
      <c r="F179" s="70"/>
      <c r="G179" s="70"/>
      <c r="H179" s="70"/>
      <c r="I179" s="331"/>
      <c r="L179" s="4" t="s">
        <v>22</v>
      </c>
      <c r="M179" s="29">
        <v>0</v>
      </c>
      <c r="N179" s="36">
        <v>0</v>
      </c>
      <c r="O179" s="33">
        <f>SUM(M179:N179)</f>
        <v>0</v>
      </c>
      <c r="P179" s="34">
        <v>0</v>
      </c>
      <c r="Q179" s="35">
        <f>O179+P179</f>
        <v>0</v>
      </c>
      <c r="R179" s="29">
        <v>0</v>
      </c>
      <c r="S179" s="36">
        <v>0</v>
      </c>
      <c r="T179" s="33">
        <f>SUM(R179:S179)</f>
        <v>0</v>
      </c>
      <c r="U179" s="34">
        <v>0</v>
      </c>
      <c r="V179" s="31">
        <f>SUM(T179:U179)</f>
        <v>0</v>
      </c>
      <c r="W179" s="289">
        <f t="shared" si="74"/>
        <v>0</v>
      </c>
    </row>
    <row r="180" spans="2:23" ht="12.75">
      <c r="B180" s="70"/>
      <c r="C180" s="70"/>
      <c r="D180" s="70"/>
      <c r="E180" s="70"/>
      <c r="F180" s="70"/>
      <c r="G180" s="70"/>
      <c r="H180" s="70"/>
      <c r="I180" s="331"/>
      <c r="L180" s="4" t="s">
        <v>23</v>
      </c>
      <c r="M180" s="29">
        <v>0</v>
      </c>
      <c r="N180" s="36">
        <v>0</v>
      </c>
      <c r="O180" s="33">
        <f>SUM(M180:N180)</f>
        <v>0</v>
      </c>
      <c r="P180" s="34">
        <v>0</v>
      </c>
      <c r="Q180" s="35">
        <f>O180+P180</f>
        <v>0</v>
      </c>
      <c r="R180" s="29">
        <v>0</v>
      </c>
      <c r="S180" s="36">
        <v>0</v>
      </c>
      <c r="T180" s="33">
        <f>SUM(R180:S180)</f>
        <v>0</v>
      </c>
      <c r="U180" s="34">
        <v>0</v>
      </c>
      <c r="V180" s="31">
        <f>SUM(T180:U180)</f>
        <v>0</v>
      </c>
      <c r="W180" s="289">
        <f>IF(Q180=0,0,((V180/Q180)-1)*100)</f>
        <v>0</v>
      </c>
    </row>
    <row r="181" spans="2:23" ht="13.5" thickBot="1">
      <c r="B181" s="70"/>
      <c r="C181" s="70"/>
      <c r="D181" s="70"/>
      <c r="E181" s="70"/>
      <c r="F181" s="70"/>
      <c r="G181" s="70"/>
      <c r="H181" s="70"/>
      <c r="I181" s="331"/>
      <c r="L181" s="4" t="s">
        <v>24</v>
      </c>
      <c r="M181" s="29">
        <v>0</v>
      </c>
      <c r="N181" s="36">
        <v>0</v>
      </c>
      <c r="O181" s="51">
        <f>SUM(M181:N181)</f>
        <v>0</v>
      </c>
      <c r="P181" s="52">
        <v>0</v>
      </c>
      <c r="Q181" s="35">
        <f>O181+P181</f>
        <v>0</v>
      </c>
      <c r="R181" s="29">
        <v>0</v>
      </c>
      <c r="S181" s="36">
        <v>0</v>
      </c>
      <c r="T181" s="51">
        <v>0</v>
      </c>
      <c r="U181" s="52">
        <v>0</v>
      </c>
      <c r="V181" s="31">
        <f>SUM(T181:U181)</f>
        <v>0</v>
      </c>
      <c r="W181" s="289">
        <f>IF(Q181=0,0,((V181/Q181)-1)*100)</f>
        <v>0</v>
      </c>
    </row>
    <row r="182" spans="2:23" ht="14.25" thickBot="1" thickTop="1">
      <c r="B182" s="70"/>
      <c r="C182" s="70"/>
      <c r="D182" s="70"/>
      <c r="E182" s="70"/>
      <c r="F182" s="70"/>
      <c r="G182" s="70"/>
      <c r="H182" s="70"/>
      <c r="I182" s="331"/>
      <c r="L182" s="44" t="s">
        <v>66</v>
      </c>
      <c r="M182" s="40">
        <f aca="true" t="shared" si="77" ref="M182:V182">M181+M179+M180</f>
        <v>0</v>
      </c>
      <c r="N182" s="41">
        <f t="shared" si="77"/>
        <v>0</v>
      </c>
      <c r="O182" s="42">
        <f t="shared" si="77"/>
        <v>0</v>
      </c>
      <c r="P182" s="268">
        <f t="shared" si="77"/>
        <v>0</v>
      </c>
      <c r="Q182" s="41">
        <f t="shared" si="77"/>
        <v>0</v>
      </c>
      <c r="R182" s="40">
        <f t="shared" si="77"/>
        <v>0</v>
      </c>
      <c r="S182" s="41">
        <f t="shared" si="77"/>
        <v>0</v>
      </c>
      <c r="T182" s="40">
        <f t="shared" si="77"/>
        <v>0</v>
      </c>
      <c r="U182" s="40">
        <f t="shared" si="77"/>
        <v>0</v>
      </c>
      <c r="V182" s="42">
        <f t="shared" si="77"/>
        <v>0</v>
      </c>
      <c r="W182" s="290">
        <f>IF(Q182=0,0,((V182/Q182)-1)*100)</f>
        <v>0</v>
      </c>
    </row>
    <row r="183" spans="2:23" ht="14.25" thickBot="1" thickTop="1">
      <c r="B183" s="70"/>
      <c r="C183" s="70"/>
      <c r="D183" s="70"/>
      <c r="E183" s="70"/>
      <c r="F183" s="70"/>
      <c r="G183" s="70"/>
      <c r="H183" s="70"/>
      <c r="I183" s="331"/>
      <c r="L183" s="4" t="s">
        <v>27</v>
      </c>
      <c r="M183" s="29">
        <v>0</v>
      </c>
      <c r="N183" s="36">
        <v>0</v>
      </c>
      <c r="O183" s="51">
        <f>M183+N183</f>
        <v>0</v>
      </c>
      <c r="P183" s="59">
        <v>0</v>
      </c>
      <c r="Q183" s="35">
        <f>O183+P183</f>
        <v>0</v>
      </c>
      <c r="R183" s="29">
        <v>0</v>
      </c>
      <c r="S183" s="36">
        <v>0</v>
      </c>
      <c r="T183" s="51">
        <f>SUM(R183:S183)</f>
        <v>0</v>
      </c>
      <c r="U183" s="59">
        <v>0</v>
      </c>
      <c r="V183" s="31">
        <f>T183+U183</f>
        <v>0</v>
      </c>
      <c r="W183" s="289">
        <f t="shared" si="74"/>
        <v>0</v>
      </c>
    </row>
    <row r="184" spans="1:23" ht="14.25" thickBot="1" thickTop="1">
      <c r="A184" s="244"/>
      <c r="B184" s="262"/>
      <c r="C184" s="264"/>
      <c r="D184" s="264"/>
      <c r="E184" s="264"/>
      <c r="F184" s="264"/>
      <c r="G184" s="264"/>
      <c r="H184" s="264"/>
      <c r="I184" s="310"/>
      <c r="J184" s="244"/>
      <c r="L184" s="39" t="s">
        <v>69</v>
      </c>
      <c r="M184" s="40">
        <f aca="true" t="shared" si="78" ref="M184:V184">+M178+M182+M183</f>
        <v>0</v>
      </c>
      <c r="N184" s="41">
        <f t="shared" si="78"/>
        <v>0</v>
      </c>
      <c r="O184" s="40">
        <f t="shared" si="78"/>
        <v>0</v>
      </c>
      <c r="P184" s="40">
        <f t="shared" si="78"/>
        <v>0</v>
      </c>
      <c r="Q184" s="40">
        <f t="shared" si="78"/>
        <v>0</v>
      </c>
      <c r="R184" s="40">
        <f t="shared" si="78"/>
        <v>0</v>
      </c>
      <c r="S184" s="41">
        <f t="shared" si="78"/>
        <v>0</v>
      </c>
      <c r="T184" s="40">
        <f t="shared" si="78"/>
        <v>0</v>
      </c>
      <c r="U184" s="40">
        <f t="shared" si="78"/>
        <v>0</v>
      </c>
      <c r="V184" s="40">
        <f t="shared" si="78"/>
        <v>0</v>
      </c>
      <c r="W184" s="290">
        <f>IF(Q184=0,0,((V184/Q184)-1)*100)</f>
        <v>0</v>
      </c>
    </row>
    <row r="185" spans="1:23" ht="14.25" thickBot="1" thickTop="1">
      <c r="A185" s="70"/>
      <c r="B185" s="262"/>
      <c r="C185" s="264"/>
      <c r="D185" s="264"/>
      <c r="E185" s="264"/>
      <c r="F185" s="264"/>
      <c r="G185" s="264"/>
      <c r="H185" s="264"/>
      <c r="I185" s="310"/>
      <c r="J185" s="70"/>
      <c r="L185" s="39" t="s">
        <v>70</v>
      </c>
      <c r="M185" s="40">
        <f aca="true" t="shared" si="79" ref="M185:V185">+M174+M178+M182+M183</f>
        <v>0</v>
      </c>
      <c r="N185" s="41">
        <f t="shared" si="79"/>
        <v>0</v>
      </c>
      <c r="O185" s="40">
        <f t="shared" si="79"/>
        <v>0</v>
      </c>
      <c r="P185" s="40">
        <f t="shared" si="79"/>
        <v>0</v>
      </c>
      <c r="Q185" s="40">
        <f t="shared" si="79"/>
        <v>0</v>
      </c>
      <c r="R185" s="40">
        <f t="shared" si="79"/>
        <v>0</v>
      </c>
      <c r="S185" s="41">
        <f t="shared" si="79"/>
        <v>0</v>
      </c>
      <c r="T185" s="40">
        <f t="shared" si="79"/>
        <v>0</v>
      </c>
      <c r="U185" s="40">
        <f t="shared" si="79"/>
        <v>0</v>
      </c>
      <c r="V185" s="40">
        <f t="shared" si="79"/>
        <v>0</v>
      </c>
      <c r="W185" s="290">
        <f>IF(Q185=0,0,((V185/Q185)-1)*100)</f>
        <v>0</v>
      </c>
    </row>
    <row r="186" spans="2:23" ht="13.5" thickTop="1">
      <c r="B186" s="70"/>
      <c r="C186" s="70"/>
      <c r="D186" s="70"/>
      <c r="E186" s="70"/>
      <c r="F186" s="70"/>
      <c r="G186" s="70"/>
      <c r="H186" s="70"/>
      <c r="I186" s="331"/>
      <c r="L186" s="4" t="s">
        <v>28</v>
      </c>
      <c r="M186" s="29">
        <v>0</v>
      </c>
      <c r="N186" s="36">
        <v>0</v>
      </c>
      <c r="O186" s="51">
        <f>M186+N186</f>
        <v>0</v>
      </c>
      <c r="P186" s="34">
        <v>0</v>
      </c>
      <c r="Q186" s="35">
        <f>O186+P186</f>
        <v>0</v>
      </c>
      <c r="R186" s="29"/>
      <c r="S186" s="36"/>
      <c r="T186" s="51"/>
      <c r="U186" s="34"/>
      <c r="V186" s="51"/>
      <c r="W186" s="289"/>
    </row>
    <row r="187" spans="2:23" ht="13.5" thickBot="1">
      <c r="B187" s="70"/>
      <c r="C187" s="70"/>
      <c r="D187" s="70"/>
      <c r="E187" s="70"/>
      <c r="F187" s="70"/>
      <c r="G187" s="70"/>
      <c r="H187" s="70"/>
      <c r="I187" s="331"/>
      <c r="L187" s="4" t="s">
        <v>29</v>
      </c>
      <c r="M187" s="29">
        <v>0</v>
      </c>
      <c r="N187" s="36">
        <v>0</v>
      </c>
      <c r="O187" s="33">
        <f>M187+N187</f>
        <v>0</v>
      </c>
      <c r="P187" s="52">
        <v>0</v>
      </c>
      <c r="Q187" s="35">
        <f>O187+P187</f>
        <v>0</v>
      </c>
      <c r="R187" s="29"/>
      <c r="S187" s="36"/>
      <c r="T187" s="33"/>
      <c r="U187" s="52"/>
      <c r="V187" s="31"/>
      <c r="W187" s="289"/>
    </row>
    <row r="188" spans="2:23" ht="14.25" thickBot="1" thickTop="1">
      <c r="B188" s="70"/>
      <c r="C188" s="70"/>
      <c r="D188" s="70"/>
      <c r="E188" s="70"/>
      <c r="F188" s="70"/>
      <c r="G188" s="70"/>
      <c r="H188" s="70"/>
      <c r="I188" s="331"/>
      <c r="L188" s="39" t="s">
        <v>64</v>
      </c>
      <c r="M188" s="40">
        <f>+M183+M186+M187</f>
        <v>0</v>
      </c>
      <c r="N188" s="40">
        <f>+N183+N186+N187</f>
        <v>0</v>
      </c>
      <c r="O188" s="40">
        <f>+O183+O186+O187</f>
        <v>0</v>
      </c>
      <c r="P188" s="40">
        <f>+P183+P186+P187</f>
        <v>0</v>
      </c>
      <c r="Q188" s="40">
        <f>+Q183+Q186+Q187</f>
        <v>0</v>
      </c>
      <c r="R188" s="40"/>
      <c r="S188" s="41"/>
      <c r="T188" s="40"/>
      <c r="U188" s="40"/>
      <c r="V188" s="40"/>
      <c r="W188" s="290"/>
    </row>
    <row r="189" spans="2:23" ht="14.25" thickBot="1" thickTop="1">
      <c r="B189" s="70"/>
      <c r="C189" s="70"/>
      <c r="D189" s="70"/>
      <c r="E189" s="70"/>
      <c r="F189" s="70"/>
      <c r="G189" s="70"/>
      <c r="H189" s="70"/>
      <c r="I189" s="331"/>
      <c r="L189" s="39" t="s">
        <v>9</v>
      </c>
      <c r="M189" s="40">
        <f>+M178+M182+M188+M174</f>
        <v>0</v>
      </c>
      <c r="N189" s="41">
        <f>+N178+N182+N188+N174</f>
        <v>0</v>
      </c>
      <c r="O189" s="40">
        <f>+O178+O182+O188+O174</f>
        <v>0</v>
      </c>
      <c r="P189" s="40">
        <f>+P178+P182+P188+P174</f>
        <v>0</v>
      </c>
      <c r="Q189" s="40">
        <f>+Q178+Q182+Q188+Q174</f>
        <v>0</v>
      </c>
      <c r="R189" s="40"/>
      <c r="S189" s="41"/>
      <c r="T189" s="40"/>
      <c r="U189" s="40"/>
      <c r="V189" s="40"/>
      <c r="W189" s="290"/>
    </row>
    <row r="190" spans="2:12" ht="13.5" thickTop="1">
      <c r="B190" s="70"/>
      <c r="C190" s="70"/>
      <c r="D190" s="70"/>
      <c r="E190" s="70"/>
      <c r="F190" s="70"/>
      <c r="G190" s="70"/>
      <c r="H190" s="70"/>
      <c r="I190" s="331"/>
      <c r="L190" s="63" t="s">
        <v>65</v>
      </c>
    </row>
    <row r="191" spans="2:23" ht="12.75">
      <c r="B191" s="70"/>
      <c r="C191" s="70"/>
      <c r="D191" s="70"/>
      <c r="E191" s="70"/>
      <c r="F191" s="70"/>
      <c r="G191" s="70"/>
      <c r="H191" s="70"/>
      <c r="I191" s="331"/>
      <c r="L191" s="348" t="s">
        <v>53</v>
      </c>
      <c r="M191" s="348"/>
      <c r="N191" s="348"/>
      <c r="O191" s="348"/>
      <c r="P191" s="348"/>
      <c r="Q191" s="348"/>
      <c r="R191" s="348"/>
      <c r="S191" s="348"/>
      <c r="T191" s="348"/>
      <c r="U191" s="348"/>
      <c r="V191" s="348"/>
      <c r="W191" s="348"/>
    </row>
    <row r="192" spans="2:23" ht="15.75">
      <c r="B192" s="70"/>
      <c r="C192" s="70"/>
      <c r="D192" s="70"/>
      <c r="E192" s="70"/>
      <c r="F192" s="70"/>
      <c r="G192" s="70"/>
      <c r="H192" s="70"/>
      <c r="I192" s="331"/>
      <c r="L192" s="349" t="s">
        <v>54</v>
      </c>
      <c r="M192" s="349"/>
      <c r="N192" s="349"/>
      <c r="O192" s="349"/>
      <c r="P192" s="349"/>
      <c r="Q192" s="349"/>
      <c r="R192" s="349"/>
      <c r="S192" s="349"/>
      <c r="T192" s="349"/>
      <c r="U192" s="349"/>
      <c r="V192" s="349"/>
      <c r="W192" s="349"/>
    </row>
    <row r="193" spans="2:23" ht="13.5" thickBot="1">
      <c r="B193" s="70"/>
      <c r="C193" s="70"/>
      <c r="D193" s="70"/>
      <c r="E193" s="70"/>
      <c r="F193" s="70"/>
      <c r="G193" s="70"/>
      <c r="H193" s="70"/>
      <c r="I193" s="331"/>
      <c r="W193" s="332" t="s">
        <v>43</v>
      </c>
    </row>
    <row r="194" spans="2:23" ht="17.25" thickBot="1" thickTop="1">
      <c r="B194" s="70"/>
      <c r="C194" s="70"/>
      <c r="D194" s="70"/>
      <c r="E194" s="70"/>
      <c r="F194" s="70"/>
      <c r="G194" s="70"/>
      <c r="H194" s="70"/>
      <c r="I194" s="331"/>
      <c r="L194" s="3"/>
      <c r="M194" s="350" t="s">
        <v>67</v>
      </c>
      <c r="N194" s="351"/>
      <c r="O194" s="351"/>
      <c r="P194" s="351"/>
      <c r="Q194" s="352"/>
      <c r="R194" s="353" t="s">
        <v>68</v>
      </c>
      <c r="S194" s="354"/>
      <c r="T194" s="354"/>
      <c r="U194" s="354"/>
      <c r="V194" s="355"/>
      <c r="W194" s="328" t="s">
        <v>4</v>
      </c>
    </row>
    <row r="195" spans="2:23" ht="13.5" thickTop="1">
      <c r="B195" s="70"/>
      <c r="C195" s="70"/>
      <c r="D195" s="70"/>
      <c r="E195" s="70"/>
      <c r="F195" s="70"/>
      <c r="G195" s="70"/>
      <c r="H195" s="70"/>
      <c r="I195" s="331"/>
      <c r="L195" s="4" t="s">
        <v>5</v>
      </c>
      <c r="M195" s="5"/>
      <c r="N195" s="8"/>
      <c r="O195" s="9"/>
      <c r="P195" s="10"/>
      <c r="Q195" s="11"/>
      <c r="R195" s="5"/>
      <c r="S195" s="8"/>
      <c r="T195" s="9"/>
      <c r="U195" s="10"/>
      <c r="V195" s="11"/>
      <c r="W195" s="329" t="s">
        <v>6</v>
      </c>
    </row>
    <row r="196" spans="2:23" ht="13.5" thickBot="1">
      <c r="B196" s="70"/>
      <c r="C196" s="70"/>
      <c r="D196" s="70"/>
      <c r="E196" s="70"/>
      <c r="F196" s="70"/>
      <c r="G196" s="70"/>
      <c r="H196" s="70"/>
      <c r="I196" s="331"/>
      <c r="L196" s="12"/>
      <c r="M196" s="15" t="s">
        <v>44</v>
      </c>
      <c r="N196" s="16" t="s">
        <v>45</v>
      </c>
      <c r="O196" s="17" t="s">
        <v>46</v>
      </c>
      <c r="P196" s="18" t="s">
        <v>13</v>
      </c>
      <c r="Q196" s="19" t="s">
        <v>9</v>
      </c>
      <c r="R196" s="15" t="s">
        <v>44</v>
      </c>
      <c r="S196" s="16" t="s">
        <v>45</v>
      </c>
      <c r="T196" s="17" t="s">
        <v>46</v>
      </c>
      <c r="U196" s="18" t="s">
        <v>13</v>
      </c>
      <c r="V196" s="19" t="s">
        <v>9</v>
      </c>
      <c r="W196" s="330"/>
    </row>
    <row r="197" spans="2:23" ht="4.5" customHeight="1" thickTop="1">
      <c r="B197" s="70"/>
      <c r="C197" s="70"/>
      <c r="D197" s="70"/>
      <c r="E197" s="70"/>
      <c r="F197" s="70"/>
      <c r="G197" s="70"/>
      <c r="H197" s="70"/>
      <c r="I197" s="331"/>
      <c r="L197" s="4"/>
      <c r="M197" s="23"/>
      <c r="N197" s="24"/>
      <c r="O197" s="25"/>
      <c r="P197" s="26"/>
      <c r="Q197" s="27"/>
      <c r="R197" s="23"/>
      <c r="S197" s="24"/>
      <c r="T197" s="25"/>
      <c r="U197" s="26"/>
      <c r="V197" s="28"/>
      <c r="W197" s="313"/>
    </row>
    <row r="198" spans="2:23" ht="12.75">
      <c r="B198" s="70"/>
      <c r="C198" s="70"/>
      <c r="D198" s="70"/>
      <c r="E198" s="70"/>
      <c r="F198" s="70"/>
      <c r="G198" s="70"/>
      <c r="H198" s="70"/>
      <c r="I198" s="331"/>
      <c r="L198" s="4" t="s">
        <v>14</v>
      </c>
      <c r="M198" s="29">
        <v>0</v>
      </c>
      <c r="N198" s="36">
        <v>0</v>
      </c>
      <c r="O198" s="33">
        <f>M198+N198</f>
        <v>0</v>
      </c>
      <c r="P198" s="34">
        <v>0</v>
      </c>
      <c r="Q198" s="35">
        <f>O198+P198</f>
        <v>0</v>
      </c>
      <c r="R198" s="29">
        <v>0</v>
      </c>
      <c r="S198" s="36">
        <v>0</v>
      </c>
      <c r="T198" s="33">
        <f>R198+S198</f>
        <v>0</v>
      </c>
      <c r="U198" s="34">
        <v>0</v>
      </c>
      <c r="V198" s="31">
        <f>T198+U198</f>
        <v>0</v>
      </c>
      <c r="W198" s="289">
        <f aca="true" t="shared" si="80" ref="W198:W210">IF(Q198=0,0,((V198/Q198)-1)*100)</f>
        <v>0</v>
      </c>
    </row>
    <row r="199" spans="2:23" ht="12.75">
      <c r="B199" s="70"/>
      <c r="C199" s="70"/>
      <c r="D199" s="70"/>
      <c r="E199" s="70"/>
      <c r="F199" s="70"/>
      <c r="G199" s="70"/>
      <c r="H199" s="70"/>
      <c r="I199" s="331"/>
      <c r="L199" s="4" t="s">
        <v>15</v>
      </c>
      <c r="M199" s="29">
        <v>0</v>
      </c>
      <c r="N199" s="36">
        <v>0</v>
      </c>
      <c r="O199" s="33">
        <f>M199+N199</f>
        <v>0</v>
      </c>
      <c r="P199" s="34">
        <v>0</v>
      </c>
      <c r="Q199" s="35">
        <f>O199+P199</f>
        <v>0</v>
      </c>
      <c r="R199" s="29">
        <v>0</v>
      </c>
      <c r="S199" s="36">
        <v>0</v>
      </c>
      <c r="T199" s="33">
        <f>R199+S199</f>
        <v>0</v>
      </c>
      <c r="U199" s="34">
        <v>0</v>
      </c>
      <c r="V199" s="31">
        <f>T199+U199</f>
        <v>0</v>
      </c>
      <c r="W199" s="289">
        <f t="shared" si="80"/>
        <v>0</v>
      </c>
    </row>
    <row r="200" spans="2:23" ht="13.5" thickBot="1">
      <c r="B200" s="70"/>
      <c r="C200" s="70"/>
      <c r="D200" s="70"/>
      <c r="E200" s="70"/>
      <c r="F200" s="70"/>
      <c r="G200" s="70"/>
      <c r="H200" s="70"/>
      <c r="I200" s="331"/>
      <c r="L200" s="12" t="s">
        <v>16</v>
      </c>
      <c r="M200" s="29">
        <v>0</v>
      </c>
      <c r="N200" s="36">
        <v>0</v>
      </c>
      <c r="O200" s="33">
        <f>M200+N200</f>
        <v>0</v>
      </c>
      <c r="P200" s="34">
        <v>0</v>
      </c>
      <c r="Q200" s="35">
        <f>O200+P200</f>
        <v>0</v>
      </c>
      <c r="R200" s="29">
        <v>0</v>
      </c>
      <c r="S200" s="36">
        <v>0</v>
      </c>
      <c r="T200" s="33">
        <f>R200+S200</f>
        <v>0</v>
      </c>
      <c r="U200" s="34">
        <v>0</v>
      </c>
      <c r="V200" s="31">
        <f>T200+U200</f>
        <v>0</v>
      </c>
      <c r="W200" s="289">
        <f t="shared" si="80"/>
        <v>0</v>
      </c>
    </row>
    <row r="201" spans="2:23" ht="14.25" thickBot="1" thickTop="1">
      <c r="B201" s="70"/>
      <c r="C201" s="70"/>
      <c r="D201" s="70"/>
      <c r="E201" s="70"/>
      <c r="F201" s="70"/>
      <c r="G201" s="70"/>
      <c r="H201" s="70"/>
      <c r="I201" s="331"/>
      <c r="L201" s="39" t="s">
        <v>59</v>
      </c>
      <c r="M201" s="40">
        <f aca="true" t="shared" si="81" ref="M201:V201">+M198+M199+M200</f>
        <v>0</v>
      </c>
      <c r="N201" s="41">
        <f t="shared" si="81"/>
        <v>0</v>
      </c>
      <c r="O201" s="40">
        <f t="shared" si="81"/>
        <v>0</v>
      </c>
      <c r="P201" s="40">
        <f t="shared" si="81"/>
        <v>0</v>
      </c>
      <c r="Q201" s="40">
        <f t="shared" si="81"/>
        <v>0</v>
      </c>
      <c r="R201" s="40">
        <f t="shared" si="81"/>
        <v>0</v>
      </c>
      <c r="S201" s="41">
        <f t="shared" si="81"/>
        <v>0</v>
      </c>
      <c r="T201" s="40">
        <f t="shared" si="81"/>
        <v>0</v>
      </c>
      <c r="U201" s="40">
        <f t="shared" si="81"/>
        <v>0</v>
      </c>
      <c r="V201" s="40">
        <f t="shared" si="81"/>
        <v>0</v>
      </c>
      <c r="W201" s="290">
        <f t="shared" si="80"/>
        <v>0</v>
      </c>
    </row>
    <row r="202" spans="2:23" ht="13.5" thickTop="1">
      <c r="B202" s="70"/>
      <c r="C202" s="70"/>
      <c r="D202" s="70"/>
      <c r="E202" s="70"/>
      <c r="F202" s="70"/>
      <c r="G202" s="70"/>
      <c r="H202" s="70"/>
      <c r="I202" s="331"/>
      <c r="L202" s="4" t="s">
        <v>18</v>
      </c>
      <c r="M202" s="29">
        <v>0</v>
      </c>
      <c r="N202" s="36">
        <v>0</v>
      </c>
      <c r="O202" s="33">
        <f>M202+N202</f>
        <v>0</v>
      </c>
      <c r="P202" s="34">
        <v>0</v>
      </c>
      <c r="Q202" s="35">
        <f>O202+P202</f>
        <v>0</v>
      </c>
      <c r="R202" s="29">
        <v>0</v>
      </c>
      <c r="S202" s="36">
        <v>0</v>
      </c>
      <c r="T202" s="33">
        <f>R202+S202</f>
        <v>0</v>
      </c>
      <c r="U202" s="34">
        <v>0</v>
      </c>
      <c r="V202" s="31">
        <f>T202+U202</f>
        <v>0</v>
      </c>
      <c r="W202" s="289">
        <f t="shared" si="80"/>
        <v>0</v>
      </c>
    </row>
    <row r="203" spans="2:23" ht="12.75">
      <c r="B203" s="70"/>
      <c r="C203" s="70"/>
      <c r="D203" s="70"/>
      <c r="E203" s="70"/>
      <c r="F203" s="70"/>
      <c r="G203" s="70"/>
      <c r="H203" s="70"/>
      <c r="I203" s="331"/>
      <c r="L203" s="4" t="s">
        <v>19</v>
      </c>
      <c r="M203" s="29">
        <v>0</v>
      </c>
      <c r="N203" s="36">
        <v>0</v>
      </c>
      <c r="O203" s="33">
        <f>M203+N203</f>
        <v>0</v>
      </c>
      <c r="P203" s="34">
        <v>0</v>
      </c>
      <c r="Q203" s="35">
        <f>O203+P203</f>
        <v>0</v>
      </c>
      <c r="R203" s="29">
        <v>0</v>
      </c>
      <c r="S203" s="36">
        <v>0</v>
      </c>
      <c r="T203" s="33">
        <f>R203+S203</f>
        <v>0</v>
      </c>
      <c r="U203" s="34">
        <v>0</v>
      </c>
      <c r="V203" s="31">
        <f>T203+U203</f>
        <v>0</v>
      </c>
      <c r="W203" s="289">
        <f t="shared" si="80"/>
        <v>0</v>
      </c>
    </row>
    <row r="204" spans="2:23" ht="13.5" thickBot="1">
      <c r="B204" s="70"/>
      <c r="C204" s="70"/>
      <c r="D204" s="70"/>
      <c r="E204" s="70"/>
      <c r="F204" s="70"/>
      <c r="G204" s="70"/>
      <c r="H204" s="70"/>
      <c r="I204" s="331"/>
      <c r="L204" s="4" t="s">
        <v>20</v>
      </c>
      <c r="M204" s="29">
        <v>0</v>
      </c>
      <c r="N204" s="36">
        <v>0</v>
      </c>
      <c r="O204" s="33">
        <f>M204+N204</f>
        <v>0</v>
      </c>
      <c r="P204" s="34">
        <v>0</v>
      </c>
      <c r="Q204" s="35">
        <f>O204+P204</f>
        <v>0</v>
      </c>
      <c r="R204" s="29">
        <v>0</v>
      </c>
      <c r="S204" s="36">
        <v>0</v>
      </c>
      <c r="T204" s="33">
        <f>R204+S204</f>
        <v>0</v>
      </c>
      <c r="U204" s="34">
        <v>0</v>
      </c>
      <c r="V204" s="31">
        <f>T204+U204</f>
        <v>0</v>
      </c>
      <c r="W204" s="289">
        <f>IF(Q204=0,0,((V204/Q204)-1)*100)</f>
        <v>0</v>
      </c>
    </row>
    <row r="205" spans="2:23" ht="14.25" thickBot="1" thickTop="1">
      <c r="B205" s="70"/>
      <c r="C205" s="70"/>
      <c r="D205" s="70"/>
      <c r="E205" s="70"/>
      <c r="F205" s="70"/>
      <c r="G205" s="70"/>
      <c r="H205" s="70"/>
      <c r="I205" s="331"/>
      <c r="L205" s="44" t="s">
        <v>57</v>
      </c>
      <c r="M205" s="45">
        <f aca="true" t="shared" si="82" ref="M205:V205">M204+M202+M203</f>
        <v>0</v>
      </c>
      <c r="N205" s="46">
        <f t="shared" si="82"/>
        <v>0</v>
      </c>
      <c r="O205" s="49">
        <f t="shared" si="82"/>
        <v>0</v>
      </c>
      <c r="P205" s="47">
        <f t="shared" si="82"/>
        <v>0</v>
      </c>
      <c r="Q205" s="100">
        <f t="shared" si="82"/>
        <v>0</v>
      </c>
      <c r="R205" s="45">
        <f t="shared" si="82"/>
        <v>0</v>
      </c>
      <c r="S205" s="46">
        <f t="shared" si="82"/>
        <v>0</v>
      </c>
      <c r="T205" s="47">
        <f t="shared" si="82"/>
        <v>0</v>
      </c>
      <c r="U205" s="47">
        <f t="shared" si="82"/>
        <v>0</v>
      </c>
      <c r="V205" s="47">
        <f t="shared" si="82"/>
        <v>0</v>
      </c>
      <c r="W205" s="295">
        <f t="shared" si="80"/>
        <v>0</v>
      </c>
    </row>
    <row r="206" spans="2:23" ht="13.5" thickTop="1">
      <c r="B206" s="70"/>
      <c r="C206" s="70"/>
      <c r="D206" s="70"/>
      <c r="E206" s="70"/>
      <c r="F206" s="70"/>
      <c r="G206" s="70"/>
      <c r="H206" s="70"/>
      <c r="I206" s="331"/>
      <c r="L206" s="4" t="s">
        <v>22</v>
      </c>
      <c r="M206" s="29">
        <v>0</v>
      </c>
      <c r="N206" s="36">
        <v>0</v>
      </c>
      <c r="O206" s="33">
        <f>SUM(M206:N206)</f>
        <v>0</v>
      </c>
      <c r="P206" s="34">
        <v>0</v>
      </c>
      <c r="Q206" s="35">
        <f>O206+P206</f>
        <v>0</v>
      </c>
      <c r="R206" s="29">
        <v>0</v>
      </c>
      <c r="S206" s="36">
        <v>0</v>
      </c>
      <c r="T206" s="33">
        <f>SUM(R206:S206)</f>
        <v>0</v>
      </c>
      <c r="U206" s="34">
        <v>0</v>
      </c>
      <c r="V206" s="31">
        <f>SUM(T206:U206)</f>
        <v>0</v>
      </c>
      <c r="W206" s="289">
        <f t="shared" si="80"/>
        <v>0</v>
      </c>
    </row>
    <row r="207" spans="2:23" ht="12.75">
      <c r="B207" s="70"/>
      <c r="C207" s="70"/>
      <c r="D207" s="70"/>
      <c r="E207" s="70"/>
      <c r="F207" s="70"/>
      <c r="G207" s="70"/>
      <c r="H207" s="70"/>
      <c r="I207" s="331"/>
      <c r="L207" s="4" t="s">
        <v>23</v>
      </c>
      <c r="M207" s="29">
        <v>0</v>
      </c>
      <c r="N207" s="204">
        <v>0</v>
      </c>
      <c r="O207" s="33">
        <f>SUM(M207:N207)</f>
        <v>0</v>
      </c>
      <c r="P207" s="205">
        <v>0</v>
      </c>
      <c r="Q207" s="35">
        <f>O207+P207</f>
        <v>0</v>
      </c>
      <c r="R207" s="29">
        <v>0</v>
      </c>
      <c r="S207" s="204">
        <v>0</v>
      </c>
      <c r="T207" s="33">
        <f>SUM(R207:S207)</f>
        <v>0</v>
      </c>
      <c r="U207" s="205">
        <v>0</v>
      </c>
      <c r="V207" s="206">
        <f>SUM(T207:U207)</f>
        <v>0</v>
      </c>
      <c r="W207" s="289">
        <f>IF(Q207=0,0,((V207/Q207)-1)*100)</f>
        <v>0</v>
      </c>
    </row>
    <row r="208" spans="2:23" ht="13.5" thickBot="1">
      <c r="B208" s="70"/>
      <c r="C208" s="70"/>
      <c r="D208" s="70"/>
      <c r="E208" s="70"/>
      <c r="F208" s="70"/>
      <c r="G208" s="70"/>
      <c r="H208" s="70"/>
      <c r="I208" s="331"/>
      <c r="L208" s="4" t="s">
        <v>24</v>
      </c>
      <c r="M208" s="207">
        <v>0</v>
      </c>
      <c r="N208" s="204">
        <v>0</v>
      </c>
      <c r="O208" s="51">
        <f>SUM(M208:N208)</f>
        <v>0</v>
      </c>
      <c r="P208" s="209">
        <v>0</v>
      </c>
      <c r="Q208" s="35">
        <f>O208+P208</f>
        <v>0</v>
      </c>
      <c r="R208" s="207">
        <v>0</v>
      </c>
      <c r="S208" s="204">
        <v>0</v>
      </c>
      <c r="T208" s="208">
        <f>SUM(R208:S208)</f>
        <v>0</v>
      </c>
      <c r="U208" s="209">
        <v>0</v>
      </c>
      <c r="V208" s="206">
        <f>SUM(T208:U208)</f>
        <v>0</v>
      </c>
      <c r="W208" s="289">
        <f>IF(Q208=0,0,((V208/Q208)-1)*100)</f>
        <v>0</v>
      </c>
    </row>
    <row r="209" spans="2:23" ht="14.25" thickBot="1" thickTop="1">
      <c r="B209" s="70"/>
      <c r="C209" s="70"/>
      <c r="D209" s="70"/>
      <c r="E209" s="70"/>
      <c r="F209" s="70"/>
      <c r="G209" s="70"/>
      <c r="H209" s="70"/>
      <c r="I209" s="331"/>
      <c r="L209" s="44" t="s">
        <v>66</v>
      </c>
      <c r="M209" s="210">
        <f aca="true" t="shared" si="83" ref="M209:V209">M208+M206+M207</f>
        <v>0</v>
      </c>
      <c r="N209" s="210">
        <f t="shared" si="83"/>
        <v>0</v>
      </c>
      <c r="O209" s="210">
        <f t="shared" si="83"/>
        <v>0</v>
      </c>
      <c r="P209" s="210">
        <f t="shared" si="83"/>
        <v>0</v>
      </c>
      <c r="Q209" s="210">
        <f t="shared" si="83"/>
        <v>0</v>
      </c>
      <c r="R209" s="40">
        <f t="shared" si="83"/>
        <v>0</v>
      </c>
      <c r="S209" s="41">
        <f t="shared" si="83"/>
        <v>0</v>
      </c>
      <c r="T209" s="40">
        <f t="shared" si="83"/>
        <v>0</v>
      </c>
      <c r="U209" s="40">
        <f t="shared" si="83"/>
        <v>0</v>
      </c>
      <c r="V209" s="40">
        <f t="shared" si="83"/>
        <v>0</v>
      </c>
      <c r="W209" s="290">
        <f>IF(Q209=0,0,((V209/Q209)-1)*100)</f>
        <v>0</v>
      </c>
    </row>
    <row r="210" spans="2:23" ht="14.25" thickBot="1" thickTop="1">
      <c r="B210" s="70"/>
      <c r="C210" s="70"/>
      <c r="D210" s="70"/>
      <c r="E210" s="70"/>
      <c r="F210" s="70"/>
      <c r="G210" s="70"/>
      <c r="H210" s="70"/>
      <c r="I210" s="331"/>
      <c r="L210" s="4" t="s">
        <v>27</v>
      </c>
      <c r="M210" s="29">
        <v>0</v>
      </c>
      <c r="N210" s="36">
        <v>0</v>
      </c>
      <c r="O210" s="51">
        <f>M210+N210</f>
        <v>0</v>
      </c>
      <c r="P210" s="59">
        <v>0</v>
      </c>
      <c r="Q210" s="35">
        <f>O210+P210</f>
        <v>0</v>
      </c>
      <c r="R210" s="29">
        <v>0</v>
      </c>
      <c r="S210" s="36">
        <v>0</v>
      </c>
      <c r="T210" s="51">
        <f>SUM(R210:S210)</f>
        <v>0</v>
      </c>
      <c r="U210" s="59">
        <v>0</v>
      </c>
      <c r="V210" s="31">
        <f>SUM(T210:U210)</f>
        <v>0</v>
      </c>
      <c r="W210" s="289">
        <f t="shared" si="80"/>
        <v>0</v>
      </c>
    </row>
    <row r="211" spans="1:23" ht="14.25" thickBot="1" thickTop="1">
      <c r="A211" s="244"/>
      <c r="B211" s="262"/>
      <c r="C211" s="264"/>
      <c r="D211" s="264"/>
      <c r="E211" s="264"/>
      <c r="F211" s="264"/>
      <c r="G211" s="264"/>
      <c r="H211" s="264"/>
      <c r="I211" s="310"/>
      <c r="J211" s="244"/>
      <c r="L211" s="39" t="s">
        <v>69</v>
      </c>
      <c r="M211" s="40">
        <f aca="true" t="shared" si="84" ref="M211:V211">+M205+M209+M210</f>
        <v>0</v>
      </c>
      <c r="N211" s="41">
        <f t="shared" si="84"/>
        <v>0</v>
      </c>
      <c r="O211" s="40">
        <f t="shared" si="84"/>
        <v>0</v>
      </c>
      <c r="P211" s="40">
        <f t="shared" si="84"/>
        <v>0</v>
      </c>
      <c r="Q211" s="40">
        <f t="shared" si="84"/>
        <v>0</v>
      </c>
      <c r="R211" s="40">
        <f t="shared" si="84"/>
        <v>0</v>
      </c>
      <c r="S211" s="41">
        <f t="shared" si="84"/>
        <v>0</v>
      </c>
      <c r="T211" s="40">
        <f t="shared" si="84"/>
        <v>0</v>
      </c>
      <c r="U211" s="40">
        <f t="shared" si="84"/>
        <v>0</v>
      </c>
      <c r="V211" s="40">
        <f t="shared" si="84"/>
        <v>0</v>
      </c>
      <c r="W211" s="290">
        <f>IF(Q211=0,0,((V211/Q211)-1)*100)</f>
        <v>0</v>
      </c>
    </row>
    <row r="212" spans="1:23" ht="14.25" thickBot="1" thickTop="1">
      <c r="A212" s="70"/>
      <c r="B212" s="262"/>
      <c r="C212" s="264"/>
      <c r="D212" s="264"/>
      <c r="E212" s="264"/>
      <c r="F212" s="264"/>
      <c r="G212" s="264"/>
      <c r="H212" s="264"/>
      <c r="I212" s="310"/>
      <c r="J212" s="70"/>
      <c r="L212" s="39" t="s">
        <v>70</v>
      </c>
      <c r="M212" s="40">
        <f aca="true" t="shared" si="85" ref="M212:V212">+M201+M205+M209+M210</f>
        <v>0</v>
      </c>
      <c r="N212" s="41">
        <f t="shared" si="85"/>
        <v>0</v>
      </c>
      <c r="O212" s="40">
        <f t="shared" si="85"/>
        <v>0</v>
      </c>
      <c r="P212" s="40">
        <f t="shared" si="85"/>
        <v>0</v>
      </c>
      <c r="Q212" s="40">
        <f t="shared" si="85"/>
        <v>0</v>
      </c>
      <c r="R212" s="40">
        <f t="shared" si="85"/>
        <v>0</v>
      </c>
      <c r="S212" s="41">
        <f t="shared" si="85"/>
        <v>0</v>
      </c>
      <c r="T212" s="40">
        <f t="shared" si="85"/>
        <v>0</v>
      </c>
      <c r="U212" s="40">
        <f t="shared" si="85"/>
        <v>0</v>
      </c>
      <c r="V212" s="40">
        <f t="shared" si="85"/>
        <v>0</v>
      </c>
      <c r="W212" s="290">
        <f>IF(Q212=0,0,((V212/Q212)-1)*100)</f>
        <v>0</v>
      </c>
    </row>
    <row r="213" spans="2:23" ht="13.5" thickTop="1">
      <c r="B213" s="70"/>
      <c r="C213" s="70"/>
      <c r="D213" s="70"/>
      <c r="E213" s="70"/>
      <c r="F213" s="70"/>
      <c r="G213" s="70"/>
      <c r="H213" s="70"/>
      <c r="I213" s="331"/>
      <c r="L213" s="4" t="s">
        <v>28</v>
      </c>
      <c r="M213" s="29">
        <v>0</v>
      </c>
      <c r="N213" s="36">
        <v>0</v>
      </c>
      <c r="O213" s="51">
        <f>M213+N213</f>
        <v>0</v>
      </c>
      <c r="P213" s="34">
        <v>0</v>
      </c>
      <c r="Q213" s="35">
        <f>O213+P213</f>
        <v>0</v>
      </c>
      <c r="R213" s="29"/>
      <c r="S213" s="36"/>
      <c r="T213" s="51"/>
      <c r="U213" s="34"/>
      <c r="V213" s="31"/>
      <c r="W213" s="289"/>
    </row>
    <row r="214" spans="2:23" ht="13.5" thickBot="1">
      <c r="B214" s="70"/>
      <c r="C214" s="70"/>
      <c r="D214" s="70"/>
      <c r="E214" s="70"/>
      <c r="F214" s="70"/>
      <c r="G214" s="70"/>
      <c r="H214" s="70"/>
      <c r="I214" s="331"/>
      <c r="L214" s="4" t="s">
        <v>29</v>
      </c>
      <c r="M214" s="29">
        <v>0</v>
      </c>
      <c r="N214" s="36"/>
      <c r="O214" s="33">
        <f>M214+N214</f>
        <v>0</v>
      </c>
      <c r="P214" s="52"/>
      <c r="Q214" s="35">
        <f>O214+P214</f>
        <v>0</v>
      </c>
      <c r="R214" s="29"/>
      <c r="S214" s="36"/>
      <c r="T214" s="33"/>
      <c r="U214" s="52"/>
      <c r="V214" s="31"/>
      <c r="W214" s="289"/>
    </row>
    <row r="215" spans="2:23" ht="14.25" thickBot="1" thickTop="1">
      <c r="B215" s="70"/>
      <c r="C215" s="70"/>
      <c r="D215" s="70"/>
      <c r="E215" s="70"/>
      <c r="F215" s="70"/>
      <c r="G215" s="70"/>
      <c r="H215" s="70"/>
      <c r="I215" s="331"/>
      <c r="L215" s="39" t="s">
        <v>64</v>
      </c>
      <c r="M215" s="40">
        <f>+M210+M213+M214</f>
        <v>0</v>
      </c>
      <c r="N215" s="41">
        <f>+N210+N213+N214</f>
        <v>0</v>
      </c>
      <c r="O215" s="40">
        <f>+O210+O213+O214</f>
        <v>0</v>
      </c>
      <c r="P215" s="40">
        <f>+P210+P213+P214</f>
        <v>0</v>
      </c>
      <c r="Q215" s="43">
        <f>+Q210+Q213+Q214</f>
        <v>0</v>
      </c>
      <c r="R215" s="40"/>
      <c r="S215" s="41"/>
      <c r="T215" s="40"/>
      <c r="U215" s="40"/>
      <c r="V215" s="42"/>
      <c r="W215" s="290"/>
    </row>
    <row r="216" spans="2:23" ht="14.25" thickBot="1" thickTop="1">
      <c r="B216" s="70"/>
      <c r="C216" s="70"/>
      <c r="D216" s="70"/>
      <c r="E216" s="70"/>
      <c r="F216" s="70"/>
      <c r="G216" s="70"/>
      <c r="H216" s="70"/>
      <c r="I216" s="331"/>
      <c r="L216" s="39" t="s">
        <v>9</v>
      </c>
      <c r="M216" s="40">
        <f>+M205+M209+M215+M201</f>
        <v>0</v>
      </c>
      <c r="N216" s="41">
        <f>+N205+N209+N215+N201</f>
        <v>0</v>
      </c>
      <c r="O216" s="40">
        <f>+O205+O209+O215+O201</f>
        <v>0</v>
      </c>
      <c r="P216" s="40">
        <f>+P205+P209+P215+P201</f>
        <v>0</v>
      </c>
      <c r="Q216" s="40">
        <f>+Q205+Q209+Q215+Q201</f>
        <v>0</v>
      </c>
      <c r="R216" s="40"/>
      <c r="S216" s="41"/>
      <c r="T216" s="40"/>
      <c r="U216" s="40"/>
      <c r="V216" s="40"/>
      <c r="W216" s="290"/>
    </row>
    <row r="217" spans="2:12" ht="13.5" thickTop="1">
      <c r="B217" s="70"/>
      <c r="C217" s="70"/>
      <c r="D217" s="70"/>
      <c r="E217" s="70"/>
      <c r="F217" s="70"/>
      <c r="G217" s="70"/>
      <c r="H217" s="70"/>
      <c r="I217" s="331"/>
      <c r="L217" s="63" t="s">
        <v>65</v>
      </c>
    </row>
    <row r="218" spans="2:23" ht="12.75">
      <c r="B218" s="70"/>
      <c r="C218" s="70"/>
      <c r="D218" s="70"/>
      <c r="E218" s="70"/>
      <c r="F218" s="70"/>
      <c r="G218" s="70"/>
      <c r="H218" s="70"/>
      <c r="I218" s="331"/>
      <c r="L218" s="348" t="s">
        <v>55</v>
      </c>
      <c r="M218" s="348"/>
      <c r="N218" s="348"/>
      <c r="O218" s="348"/>
      <c r="P218" s="348"/>
      <c r="Q218" s="348"/>
      <c r="R218" s="348"/>
      <c r="S218" s="348"/>
      <c r="T218" s="348"/>
      <c r="U218" s="348"/>
      <c r="V218" s="348"/>
      <c r="W218" s="348"/>
    </row>
    <row r="219" spans="2:23" ht="15.75">
      <c r="B219" s="70"/>
      <c r="C219" s="70"/>
      <c r="D219" s="70"/>
      <c r="E219" s="70"/>
      <c r="F219" s="70"/>
      <c r="G219" s="70"/>
      <c r="H219" s="70"/>
      <c r="I219" s="331"/>
      <c r="L219" s="349" t="s">
        <v>63</v>
      </c>
      <c r="M219" s="349"/>
      <c r="N219" s="349"/>
      <c r="O219" s="349"/>
      <c r="P219" s="349"/>
      <c r="Q219" s="349"/>
      <c r="R219" s="349"/>
      <c r="S219" s="349"/>
      <c r="T219" s="349"/>
      <c r="U219" s="349"/>
      <c r="V219" s="349"/>
      <c r="W219" s="349"/>
    </row>
    <row r="220" spans="2:23" ht="13.5" thickBot="1">
      <c r="B220" s="70"/>
      <c r="C220" s="70"/>
      <c r="D220" s="70"/>
      <c r="E220" s="70"/>
      <c r="F220" s="70"/>
      <c r="G220" s="70"/>
      <c r="H220" s="70"/>
      <c r="I220" s="331"/>
      <c r="W220" s="332" t="s">
        <v>43</v>
      </c>
    </row>
    <row r="221" spans="2:23" ht="17.25" thickBot="1" thickTop="1">
      <c r="B221" s="70"/>
      <c r="C221" s="70"/>
      <c r="D221" s="70"/>
      <c r="E221" s="70"/>
      <c r="F221" s="70"/>
      <c r="G221" s="70"/>
      <c r="H221" s="70"/>
      <c r="I221" s="331"/>
      <c r="L221" s="3"/>
      <c r="M221" s="350" t="s">
        <v>67</v>
      </c>
      <c r="N221" s="351"/>
      <c r="O221" s="351"/>
      <c r="P221" s="351"/>
      <c r="Q221" s="352"/>
      <c r="R221" s="353" t="s">
        <v>68</v>
      </c>
      <c r="S221" s="354"/>
      <c r="T221" s="354"/>
      <c r="U221" s="354"/>
      <c r="V221" s="355"/>
      <c r="W221" s="328" t="s">
        <v>4</v>
      </c>
    </row>
    <row r="222" spans="2:23" ht="13.5" thickTop="1">
      <c r="B222" s="70"/>
      <c r="C222" s="70"/>
      <c r="D222" s="70"/>
      <c r="E222" s="70"/>
      <c r="F222" s="70"/>
      <c r="G222" s="70"/>
      <c r="H222" s="70"/>
      <c r="I222" s="331"/>
      <c r="L222" s="4" t="s">
        <v>5</v>
      </c>
      <c r="M222" s="5"/>
      <c r="N222" s="8"/>
      <c r="O222" s="9"/>
      <c r="P222" s="10"/>
      <c r="Q222" s="11"/>
      <c r="R222" s="5"/>
      <c r="S222" s="8"/>
      <c r="T222" s="9"/>
      <c r="U222" s="10"/>
      <c r="V222" s="11"/>
      <c r="W222" s="329" t="s">
        <v>6</v>
      </c>
    </row>
    <row r="223" spans="2:23" ht="13.5" thickBot="1">
      <c r="B223" s="70"/>
      <c r="C223" s="70"/>
      <c r="D223" s="70"/>
      <c r="E223" s="70"/>
      <c r="F223" s="70"/>
      <c r="G223" s="70"/>
      <c r="H223" s="70"/>
      <c r="I223" s="331"/>
      <c r="L223" s="12"/>
      <c r="M223" s="15" t="s">
        <v>44</v>
      </c>
      <c r="N223" s="16" t="s">
        <v>45</v>
      </c>
      <c r="O223" s="17" t="s">
        <v>58</v>
      </c>
      <c r="P223" s="18" t="s">
        <v>13</v>
      </c>
      <c r="Q223" s="19" t="s">
        <v>9</v>
      </c>
      <c r="R223" s="15" t="s">
        <v>44</v>
      </c>
      <c r="S223" s="16" t="s">
        <v>45</v>
      </c>
      <c r="T223" s="17" t="s">
        <v>58</v>
      </c>
      <c r="U223" s="18" t="s">
        <v>13</v>
      </c>
      <c r="V223" s="19" t="s">
        <v>9</v>
      </c>
      <c r="W223" s="330"/>
    </row>
    <row r="224" spans="2:23" ht="5.25" customHeight="1" thickTop="1">
      <c r="B224" s="70"/>
      <c r="C224" s="70"/>
      <c r="D224" s="70"/>
      <c r="E224" s="70"/>
      <c r="F224" s="70"/>
      <c r="G224" s="70"/>
      <c r="H224" s="70"/>
      <c r="I224" s="331"/>
      <c r="L224" s="4"/>
      <c r="M224" s="23"/>
      <c r="N224" s="24"/>
      <c r="O224" s="25"/>
      <c r="P224" s="26"/>
      <c r="Q224" s="27"/>
      <c r="R224" s="23"/>
      <c r="S224" s="24"/>
      <c r="T224" s="25"/>
      <c r="U224" s="26"/>
      <c r="V224" s="28"/>
      <c r="W224" s="313"/>
    </row>
    <row r="225" spans="2:23" ht="12.75">
      <c r="B225" s="70"/>
      <c r="C225" s="70"/>
      <c r="D225" s="70"/>
      <c r="E225" s="70"/>
      <c r="F225" s="70"/>
      <c r="G225" s="70"/>
      <c r="H225" s="70"/>
      <c r="I225" s="331"/>
      <c r="L225" s="4" t="s">
        <v>14</v>
      </c>
      <c r="M225" s="29">
        <f aca="true" t="shared" si="86" ref="M225:V225">+M171+M198</f>
        <v>0</v>
      </c>
      <c r="N225" s="36">
        <f t="shared" si="86"/>
        <v>0</v>
      </c>
      <c r="O225" s="33">
        <f t="shared" si="86"/>
        <v>0</v>
      </c>
      <c r="P225" s="34">
        <f t="shared" si="86"/>
        <v>0</v>
      </c>
      <c r="Q225" s="35">
        <f t="shared" si="86"/>
        <v>0</v>
      </c>
      <c r="R225" s="29">
        <f t="shared" si="86"/>
        <v>0</v>
      </c>
      <c r="S225" s="36">
        <f t="shared" si="86"/>
        <v>0</v>
      </c>
      <c r="T225" s="33">
        <f t="shared" si="86"/>
        <v>0</v>
      </c>
      <c r="U225" s="34">
        <f t="shared" si="86"/>
        <v>0</v>
      </c>
      <c r="V225" s="31">
        <f t="shared" si="86"/>
        <v>0</v>
      </c>
      <c r="W225" s="289">
        <f aca="true" t="shared" si="87" ref="W225:W239">IF(Q225=0,0,((V225/Q225)-1)*100)</f>
        <v>0</v>
      </c>
    </row>
    <row r="226" spans="2:23" ht="12.75">
      <c r="B226" s="70"/>
      <c r="C226" s="70"/>
      <c r="D226" s="70"/>
      <c r="E226" s="70"/>
      <c r="F226" s="70"/>
      <c r="G226" s="70"/>
      <c r="H226" s="70"/>
      <c r="I226" s="331"/>
      <c r="L226" s="4" t="s">
        <v>15</v>
      </c>
      <c r="M226" s="29">
        <f>+M199+M172</f>
        <v>0</v>
      </c>
      <c r="N226" s="36">
        <f>+N199+N172</f>
        <v>0</v>
      </c>
      <c r="O226" s="33">
        <f>+O199+O172</f>
        <v>0</v>
      </c>
      <c r="P226" s="34">
        <f>+P199+P172</f>
        <v>0</v>
      </c>
      <c r="Q226" s="35">
        <f>+Q199+Q172</f>
        <v>0</v>
      </c>
      <c r="R226" s="29">
        <f aca="true" t="shared" si="88" ref="R226:V227">+R172+R199</f>
        <v>0</v>
      </c>
      <c r="S226" s="36">
        <f t="shared" si="88"/>
        <v>0</v>
      </c>
      <c r="T226" s="33">
        <f t="shared" si="88"/>
        <v>0</v>
      </c>
      <c r="U226" s="34">
        <f t="shared" si="88"/>
        <v>0</v>
      </c>
      <c r="V226" s="31">
        <f t="shared" si="88"/>
        <v>0</v>
      </c>
      <c r="W226" s="289">
        <f t="shared" si="87"/>
        <v>0</v>
      </c>
    </row>
    <row r="227" spans="2:23" ht="13.5" thickBot="1">
      <c r="B227" s="70"/>
      <c r="C227" s="70"/>
      <c r="D227" s="70"/>
      <c r="E227" s="70"/>
      <c r="F227" s="70"/>
      <c r="G227" s="70"/>
      <c r="H227" s="70"/>
      <c r="I227" s="331"/>
      <c r="L227" s="12" t="s">
        <v>16</v>
      </c>
      <c r="M227" s="29">
        <f>+M173+M200</f>
        <v>0</v>
      </c>
      <c r="N227" s="36">
        <f>+N200+N173</f>
        <v>0</v>
      </c>
      <c r="O227" s="33">
        <f>+O200+O173</f>
        <v>0</v>
      </c>
      <c r="P227" s="34">
        <f>+P200+P173</f>
        <v>0</v>
      </c>
      <c r="Q227" s="35">
        <f>+Q200+Q173</f>
        <v>0</v>
      </c>
      <c r="R227" s="29">
        <f t="shared" si="88"/>
        <v>0</v>
      </c>
      <c r="S227" s="36">
        <f t="shared" si="88"/>
        <v>0</v>
      </c>
      <c r="T227" s="33">
        <f t="shared" si="88"/>
        <v>0</v>
      </c>
      <c r="U227" s="34">
        <f t="shared" si="88"/>
        <v>0</v>
      </c>
      <c r="V227" s="31">
        <f t="shared" si="88"/>
        <v>0</v>
      </c>
      <c r="W227" s="289">
        <f t="shared" si="87"/>
        <v>0</v>
      </c>
    </row>
    <row r="228" spans="2:23" ht="14.25" thickBot="1" thickTop="1">
      <c r="B228" s="70"/>
      <c r="C228" s="70"/>
      <c r="D228" s="70"/>
      <c r="E228" s="70"/>
      <c r="F228" s="70"/>
      <c r="G228" s="70"/>
      <c r="H228" s="70"/>
      <c r="I228" s="331"/>
      <c r="L228" s="39" t="s">
        <v>59</v>
      </c>
      <c r="M228" s="40">
        <f aca="true" t="shared" si="89" ref="M228:V228">+M225+M226+M227</f>
        <v>0</v>
      </c>
      <c r="N228" s="41">
        <f t="shared" si="89"/>
        <v>0</v>
      </c>
      <c r="O228" s="40">
        <f t="shared" si="89"/>
        <v>0</v>
      </c>
      <c r="P228" s="40">
        <f t="shared" si="89"/>
        <v>0</v>
      </c>
      <c r="Q228" s="40">
        <f t="shared" si="89"/>
        <v>0</v>
      </c>
      <c r="R228" s="40">
        <f t="shared" si="89"/>
        <v>0</v>
      </c>
      <c r="S228" s="41">
        <f t="shared" si="89"/>
        <v>0</v>
      </c>
      <c r="T228" s="40">
        <f t="shared" si="89"/>
        <v>0</v>
      </c>
      <c r="U228" s="40">
        <f t="shared" si="89"/>
        <v>0</v>
      </c>
      <c r="V228" s="40">
        <f t="shared" si="89"/>
        <v>0</v>
      </c>
      <c r="W228" s="290">
        <f t="shared" si="87"/>
        <v>0</v>
      </c>
    </row>
    <row r="229" spans="2:23" ht="13.5" thickTop="1">
      <c r="B229" s="70"/>
      <c r="C229" s="70"/>
      <c r="D229" s="70"/>
      <c r="E229" s="70"/>
      <c r="F229" s="70"/>
      <c r="G229" s="70"/>
      <c r="H229" s="70"/>
      <c r="I229" s="331"/>
      <c r="L229" s="4" t="s">
        <v>18</v>
      </c>
      <c r="M229" s="29">
        <f aca="true" t="shared" si="90" ref="M229:V229">+M175+M202</f>
        <v>0</v>
      </c>
      <c r="N229" s="36">
        <f t="shared" si="90"/>
        <v>0</v>
      </c>
      <c r="O229" s="33">
        <f t="shared" si="90"/>
        <v>0</v>
      </c>
      <c r="P229" s="34">
        <f t="shared" si="90"/>
        <v>0</v>
      </c>
      <c r="Q229" s="35">
        <f t="shared" si="90"/>
        <v>0</v>
      </c>
      <c r="R229" s="29">
        <f t="shared" si="90"/>
        <v>0</v>
      </c>
      <c r="S229" s="36">
        <f t="shared" si="90"/>
        <v>0</v>
      </c>
      <c r="T229" s="33">
        <f t="shared" si="90"/>
        <v>0</v>
      </c>
      <c r="U229" s="34">
        <f t="shared" si="90"/>
        <v>0</v>
      </c>
      <c r="V229" s="31">
        <f t="shared" si="90"/>
        <v>0</v>
      </c>
      <c r="W229" s="289">
        <f t="shared" si="87"/>
        <v>0</v>
      </c>
    </row>
    <row r="230" spans="2:23" ht="12.75">
      <c r="B230" s="70"/>
      <c r="C230" s="70"/>
      <c r="D230" s="70"/>
      <c r="E230" s="70"/>
      <c r="F230" s="70"/>
      <c r="G230" s="70"/>
      <c r="H230" s="70"/>
      <c r="I230" s="331"/>
      <c r="L230" s="4" t="s">
        <v>19</v>
      </c>
      <c r="M230" s="29">
        <f>+M203+M176</f>
        <v>0</v>
      </c>
      <c r="N230" s="36">
        <f>+N203+N176</f>
        <v>0</v>
      </c>
      <c r="O230" s="33">
        <f>+O203+O176</f>
        <v>0</v>
      </c>
      <c r="P230" s="34">
        <f>+P203+P176</f>
        <v>0</v>
      </c>
      <c r="Q230" s="35">
        <f>+Q203+Q176</f>
        <v>0</v>
      </c>
      <c r="R230" s="29">
        <f>+R176+R203</f>
        <v>0</v>
      </c>
      <c r="S230" s="36">
        <f>+S176+S203</f>
        <v>0</v>
      </c>
      <c r="T230" s="33">
        <f>+T203+T176</f>
        <v>0</v>
      </c>
      <c r="U230" s="34">
        <f>+U176+U203</f>
        <v>0</v>
      </c>
      <c r="V230" s="31">
        <f>+V203+V176</f>
        <v>0</v>
      </c>
      <c r="W230" s="289">
        <f t="shared" si="87"/>
        <v>0</v>
      </c>
    </row>
    <row r="231" spans="2:23" ht="13.5" thickBot="1">
      <c r="B231" s="70"/>
      <c r="C231" s="70"/>
      <c r="D231" s="70"/>
      <c r="E231" s="70"/>
      <c r="F231" s="70"/>
      <c r="G231" s="70"/>
      <c r="H231" s="70"/>
      <c r="I231" s="331"/>
      <c r="L231" s="4" t="s">
        <v>20</v>
      </c>
      <c r="M231" s="29">
        <f>+M177+M204</f>
        <v>0</v>
      </c>
      <c r="N231" s="36">
        <f>+N177+N204</f>
        <v>0</v>
      </c>
      <c r="O231" s="33">
        <f>+O177+O204</f>
        <v>0</v>
      </c>
      <c r="P231" s="34">
        <f>+P177+P204</f>
        <v>0</v>
      </c>
      <c r="Q231" s="35">
        <f>+Q177+Q204</f>
        <v>0</v>
      </c>
      <c r="R231" s="29">
        <f>+R177+R204</f>
        <v>0</v>
      </c>
      <c r="S231" s="36">
        <f>+S177+S204</f>
        <v>0</v>
      </c>
      <c r="T231" s="33">
        <f>+T177+T204</f>
        <v>0</v>
      </c>
      <c r="U231" s="34">
        <f>+U177+U204</f>
        <v>0</v>
      </c>
      <c r="V231" s="31">
        <f>+V177+V204</f>
        <v>0</v>
      </c>
      <c r="W231" s="289">
        <f t="shared" si="87"/>
        <v>0</v>
      </c>
    </row>
    <row r="232" spans="2:23" ht="14.25" thickBot="1" thickTop="1">
      <c r="B232" s="70"/>
      <c r="C232" s="70"/>
      <c r="D232" s="70"/>
      <c r="E232" s="70"/>
      <c r="F232" s="70"/>
      <c r="G232" s="70"/>
      <c r="H232" s="70"/>
      <c r="I232" s="331"/>
      <c r="L232" s="44" t="s">
        <v>21</v>
      </c>
      <c r="M232" s="45">
        <f aca="true" t="shared" si="91" ref="M232:V232">M231+M229+M230</f>
        <v>0</v>
      </c>
      <c r="N232" s="46">
        <f t="shared" si="91"/>
        <v>0</v>
      </c>
      <c r="O232" s="47">
        <f t="shared" si="91"/>
        <v>0</v>
      </c>
      <c r="P232" s="47">
        <f t="shared" si="91"/>
        <v>0</v>
      </c>
      <c r="Q232" s="45">
        <f t="shared" si="91"/>
        <v>0</v>
      </c>
      <c r="R232" s="45">
        <f t="shared" si="91"/>
        <v>0</v>
      </c>
      <c r="S232" s="46">
        <f t="shared" si="91"/>
        <v>0</v>
      </c>
      <c r="T232" s="47">
        <f t="shared" si="91"/>
        <v>0</v>
      </c>
      <c r="U232" s="47">
        <f t="shared" si="91"/>
        <v>0</v>
      </c>
      <c r="V232" s="47">
        <f t="shared" si="91"/>
        <v>0</v>
      </c>
      <c r="W232" s="295">
        <f t="shared" si="87"/>
        <v>0</v>
      </c>
    </row>
    <row r="233" spans="2:23" ht="13.5" thickTop="1">
      <c r="B233" s="70"/>
      <c r="C233" s="70"/>
      <c r="D233" s="70"/>
      <c r="E233" s="70"/>
      <c r="F233" s="70"/>
      <c r="G233" s="70"/>
      <c r="H233" s="70"/>
      <c r="I233" s="331"/>
      <c r="L233" s="4" t="s">
        <v>22</v>
      </c>
      <c r="M233" s="29">
        <f aca="true" t="shared" si="92" ref="M233:V233">+M179+M206</f>
        <v>0</v>
      </c>
      <c r="N233" s="36">
        <f t="shared" si="92"/>
        <v>0</v>
      </c>
      <c r="O233" s="33">
        <f t="shared" si="92"/>
        <v>0</v>
      </c>
      <c r="P233" s="34">
        <f t="shared" si="92"/>
        <v>0</v>
      </c>
      <c r="Q233" s="35">
        <f t="shared" si="92"/>
        <v>0</v>
      </c>
      <c r="R233" s="29">
        <f t="shared" si="92"/>
        <v>0</v>
      </c>
      <c r="S233" s="36">
        <f t="shared" si="92"/>
        <v>0</v>
      </c>
      <c r="T233" s="33">
        <f t="shared" si="92"/>
        <v>0</v>
      </c>
      <c r="U233" s="34">
        <f t="shared" si="92"/>
        <v>0</v>
      </c>
      <c r="V233" s="31">
        <f t="shared" si="92"/>
        <v>0</v>
      </c>
      <c r="W233" s="289">
        <f t="shared" si="87"/>
        <v>0</v>
      </c>
    </row>
    <row r="234" spans="2:23" ht="12.75">
      <c r="B234" s="70"/>
      <c r="C234" s="70"/>
      <c r="D234" s="70"/>
      <c r="E234" s="70"/>
      <c r="F234" s="70"/>
      <c r="G234" s="70"/>
      <c r="H234" s="70"/>
      <c r="I234" s="331"/>
      <c r="L234" s="4" t="s">
        <v>23</v>
      </c>
      <c r="M234" s="29">
        <f aca="true" t="shared" si="93" ref="M234:Q235">+M207+M180</f>
        <v>0</v>
      </c>
      <c r="N234" s="36">
        <f t="shared" si="93"/>
        <v>0</v>
      </c>
      <c r="O234" s="33">
        <f t="shared" si="93"/>
        <v>0</v>
      </c>
      <c r="P234" s="34">
        <f t="shared" si="93"/>
        <v>0</v>
      </c>
      <c r="Q234" s="35">
        <f t="shared" si="93"/>
        <v>0</v>
      </c>
      <c r="R234" s="29">
        <f aca="true" t="shared" si="94" ref="R234:V235">+R180+R207</f>
        <v>0</v>
      </c>
      <c r="S234" s="36">
        <f t="shared" si="94"/>
        <v>0</v>
      </c>
      <c r="T234" s="33">
        <f t="shared" si="94"/>
        <v>0</v>
      </c>
      <c r="U234" s="34">
        <f t="shared" si="94"/>
        <v>0</v>
      </c>
      <c r="V234" s="31">
        <f t="shared" si="94"/>
        <v>0</v>
      </c>
      <c r="W234" s="289">
        <f t="shared" si="87"/>
        <v>0</v>
      </c>
    </row>
    <row r="235" spans="2:23" ht="13.5" thickBot="1">
      <c r="B235" s="70"/>
      <c r="C235" s="70"/>
      <c r="D235" s="70"/>
      <c r="E235" s="70"/>
      <c r="F235" s="70"/>
      <c r="G235" s="70"/>
      <c r="H235" s="70"/>
      <c r="I235" s="331"/>
      <c r="L235" s="4" t="s">
        <v>24</v>
      </c>
      <c r="M235" s="29">
        <f t="shared" si="93"/>
        <v>0</v>
      </c>
      <c r="N235" s="36">
        <f t="shared" si="93"/>
        <v>0</v>
      </c>
      <c r="O235" s="33">
        <f t="shared" si="93"/>
        <v>0</v>
      </c>
      <c r="P235" s="34">
        <f t="shared" si="93"/>
        <v>0</v>
      </c>
      <c r="Q235" s="35">
        <f t="shared" si="93"/>
        <v>0</v>
      </c>
      <c r="R235" s="29">
        <f t="shared" si="94"/>
        <v>0</v>
      </c>
      <c r="S235" s="36">
        <f t="shared" si="94"/>
        <v>0</v>
      </c>
      <c r="T235" s="51">
        <f t="shared" si="94"/>
        <v>0</v>
      </c>
      <c r="U235" s="52">
        <f t="shared" si="94"/>
        <v>0</v>
      </c>
      <c r="V235" s="31">
        <f t="shared" si="94"/>
        <v>0</v>
      </c>
      <c r="W235" s="289">
        <f t="shared" si="87"/>
        <v>0</v>
      </c>
    </row>
    <row r="236" spans="1:23" ht="14.25" thickBot="1" thickTop="1">
      <c r="A236" s="244"/>
      <c r="B236" s="262"/>
      <c r="C236" s="264"/>
      <c r="D236" s="264"/>
      <c r="E236" s="264"/>
      <c r="F236" s="264"/>
      <c r="G236" s="264"/>
      <c r="H236" s="264"/>
      <c r="I236" s="310"/>
      <c r="J236" s="244"/>
      <c r="L236" s="44" t="s">
        <v>25</v>
      </c>
      <c r="M236" s="40">
        <f aca="true" t="shared" si="95" ref="M236:V236">M235+M233+M234</f>
        <v>0</v>
      </c>
      <c r="N236" s="41">
        <f t="shared" si="95"/>
        <v>0</v>
      </c>
      <c r="O236" s="40">
        <f t="shared" si="95"/>
        <v>0</v>
      </c>
      <c r="P236" s="40">
        <f t="shared" si="95"/>
        <v>0</v>
      </c>
      <c r="Q236" s="40">
        <f t="shared" si="95"/>
        <v>0</v>
      </c>
      <c r="R236" s="40">
        <f t="shared" si="95"/>
        <v>0</v>
      </c>
      <c r="S236" s="41">
        <f t="shared" si="95"/>
        <v>0</v>
      </c>
      <c r="T236" s="40">
        <f t="shared" si="95"/>
        <v>0</v>
      </c>
      <c r="U236" s="40">
        <f t="shared" si="95"/>
        <v>0</v>
      </c>
      <c r="V236" s="40">
        <f t="shared" si="95"/>
        <v>0</v>
      </c>
      <c r="W236" s="290">
        <f t="shared" si="87"/>
        <v>0</v>
      </c>
    </row>
    <row r="237" spans="2:23" ht="14.25" thickBot="1" thickTop="1">
      <c r="B237" s="70"/>
      <c r="C237" s="70"/>
      <c r="D237" s="70"/>
      <c r="E237" s="70"/>
      <c r="F237" s="70"/>
      <c r="G237" s="70"/>
      <c r="H237" s="70"/>
      <c r="I237" s="331"/>
      <c r="L237" s="4" t="s">
        <v>27</v>
      </c>
      <c r="M237" s="29">
        <v>0</v>
      </c>
      <c r="N237" s="36">
        <f>+N210+N183</f>
        <v>0</v>
      </c>
      <c r="O237" s="33">
        <f>+O210+O183</f>
        <v>0</v>
      </c>
      <c r="P237" s="34">
        <f>+P210+P183</f>
        <v>0</v>
      </c>
      <c r="Q237" s="35">
        <f>+Q210+Q183</f>
        <v>0</v>
      </c>
      <c r="R237" s="29">
        <f>+R183+R210</f>
        <v>0</v>
      </c>
      <c r="S237" s="36">
        <f>+S183+S210</f>
        <v>0</v>
      </c>
      <c r="T237" s="51">
        <f>+T183+T210</f>
        <v>0</v>
      </c>
      <c r="U237" s="59">
        <f>+U183+U210</f>
        <v>0</v>
      </c>
      <c r="V237" s="31">
        <f>+V183+V210</f>
        <v>0</v>
      </c>
      <c r="W237" s="289">
        <f t="shared" si="87"/>
        <v>0</v>
      </c>
    </row>
    <row r="238" spans="1:23" ht="14.25" thickBot="1" thickTop="1">
      <c r="A238" s="70"/>
      <c r="B238" s="262"/>
      <c r="C238" s="264"/>
      <c r="D238" s="264"/>
      <c r="E238" s="264"/>
      <c r="F238" s="264"/>
      <c r="G238" s="264"/>
      <c r="H238" s="264"/>
      <c r="I238" s="310"/>
      <c r="J238" s="70"/>
      <c r="L238" s="39" t="s">
        <v>69</v>
      </c>
      <c r="M238" s="40">
        <f aca="true" t="shared" si="96" ref="M238:V238">+M232+M236+M237</f>
        <v>0</v>
      </c>
      <c r="N238" s="41">
        <f t="shared" si="96"/>
        <v>0</v>
      </c>
      <c r="O238" s="40">
        <f t="shared" si="96"/>
        <v>0</v>
      </c>
      <c r="P238" s="40">
        <f t="shared" si="96"/>
        <v>0</v>
      </c>
      <c r="Q238" s="40">
        <f t="shared" si="96"/>
        <v>0</v>
      </c>
      <c r="R238" s="40">
        <f t="shared" si="96"/>
        <v>0</v>
      </c>
      <c r="S238" s="41">
        <f t="shared" si="96"/>
        <v>0</v>
      </c>
      <c r="T238" s="40">
        <f t="shared" si="96"/>
        <v>0</v>
      </c>
      <c r="U238" s="40">
        <f t="shared" si="96"/>
        <v>0</v>
      </c>
      <c r="V238" s="40">
        <f t="shared" si="96"/>
        <v>0</v>
      </c>
      <c r="W238" s="290">
        <f t="shared" si="87"/>
        <v>0</v>
      </c>
    </row>
    <row r="239" spans="2:23" ht="14.25" thickBot="1" thickTop="1">
      <c r="B239" s="70"/>
      <c r="C239" s="70"/>
      <c r="D239" s="70"/>
      <c r="E239" s="70"/>
      <c r="F239" s="70"/>
      <c r="G239" s="70"/>
      <c r="H239" s="70"/>
      <c r="I239" s="331"/>
      <c r="L239" s="39" t="s">
        <v>70</v>
      </c>
      <c r="M239" s="40">
        <f aca="true" t="shared" si="97" ref="M239:V239">+M228+M232+M236+M237</f>
        <v>0</v>
      </c>
      <c r="N239" s="135">
        <f t="shared" si="97"/>
        <v>0</v>
      </c>
      <c r="O239" s="136">
        <f t="shared" si="97"/>
        <v>0</v>
      </c>
      <c r="P239" s="40">
        <f t="shared" si="97"/>
        <v>0</v>
      </c>
      <c r="Q239" s="136">
        <f t="shared" si="97"/>
        <v>0</v>
      </c>
      <c r="R239" s="40">
        <f t="shared" si="97"/>
        <v>0</v>
      </c>
      <c r="S239" s="135">
        <f t="shared" si="97"/>
        <v>0</v>
      </c>
      <c r="T239" s="136">
        <f t="shared" si="97"/>
        <v>0</v>
      </c>
      <c r="U239" s="40">
        <f t="shared" si="97"/>
        <v>0</v>
      </c>
      <c r="V239" s="47">
        <f t="shared" si="97"/>
        <v>0</v>
      </c>
      <c r="W239" s="290">
        <f t="shared" si="87"/>
        <v>0</v>
      </c>
    </row>
    <row r="240" spans="2:23" ht="12" customHeight="1" thickTop="1">
      <c r="B240" s="70"/>
      <c r="C240" s="70"/>
      <c r="D240" s="70"/>
      <c r="E240" s="70"/>
      <c r="F240" s="70"/>
      <c r="G240" s="70"/>
      <c r="H240" s="70"/>
      <c r="I240" s="331"/>
      <c r="L240" s="4" t="s">
        <v>28</v>
      </c>
      <c r="M240" s="29">
        <f>+M213+M186</f>
        <v>0</v>
      </c>
      <c r="N240" s="36">
        <f>+N213+N186</f>
        <v>0</v>
      </c>
      <c r="O240" s="33">
        <f>+O213+O186</f>
        <v>0</v>
      </c>
      <c r="P240" s="34">
        <f>+P213+P186</f>
        <v>0</v>
      </c>
      <c r="Q240" s="35">
        <f>+Q213+Q186</f>
        <v>0</v>
      </c>
      <c r="R240" s="29"/>
      <c r="S240" s="36"/>
      <c r="T240" s="51"/>
      <c r="U240" s="34"/>
      <c r="V240" s="31"/>
      <c r="W240" s="289"/>
    </row>
    <row r="241" spans="2:23" ht="13.5" thickBot="1">
      <c r="B241" s="70"/>
      <c r="C241" s="70"/>
      <c r="D241" s="70"/>
      <c r="E241" s="70"/>
      <c r="F241" s="70"/>
      <c r="G241" s="70"/>
      <c r="H241" s="70"/>
      <c r="I241" s="331"/>
      <c r="L241" s="4" t="s">
        <v>29</v>
      </c>
      <c r="M241" s="29">
        <f>+M187+M214</f>
        <v>0</v>
      </c>
      <c r="N241" s="36">
        <f>+N187+N214</f>
        <v>0</v>
      </c>
      <c r="O241" s="33">
        <f>+O187+O214</f>
        <v>0</v>
      </c>
      <c r="P241" s="52">
        <f>+P187+P214</f>
        <v>0</v>
      </c>
      <c r="Q241" s="35">
        <f>+Q187+Q214</f>
        <v>0</v>
      </c>
      <c r="R241" s="29"/>
      <c r="S241" s="36"/>
      <c r="T241" s="33"/>
      <c r="U241" s="52"/>
      <c r="V241" s="31"/>
      <c r="W241" s="289"/>
    </row>
    <row r="242" spans="2:23" ht="14.25" thickBot="1" thickTop="1">
      <c r="B242" s="70"/>
      <c r="C242" s="70"/>
      <c r="D242" s="70"/>
      <c r="E242" s="70"/>
      <c r="F242" s="70"/>
      <c r="G242" s="70"/>
      <c r="H242" s="70"/>
      <c r="I242" s="331"/>
      <c r="L242" s="39" t="s">
        <v>64</v>
      </c>
      <c r="M242" s="40">
        <f>+M237+M240+M241</f>
        <v>0</v>
      </c>
      <c r="N242" s="41">
        <f>+N237+N240+N241</f>
        <v>0</v>
      </c>
      <c r="O242" s="40">
        <f>+O237+O240+O241</f>
        <v>0</v>
      </c>
      <c r="P242" s="40">
        <f>+P237+P240+P241</f>
        <v>0</v>
      </c>
      <c r="Q242" s="43">
        <f>+Q237+Q240+Q241</f>
        <v>0</v>
      </c>
      <c r="R242" s="40"/>
      <c r="S242" s="41"/>
      <c r="T242" s="40"/>
      <c r="U242" s="40"/>
      <c r="V242" s="42"/>
      <c r="W242" s="290"/>
    </row>
    <row r="243" spans="12:23" ht="14.25" thickBot="1" thickTop="1">
      <c r="L243" s="39" t="s">
        <v>9</v>
      </c>
      <c r="M243" s="40">
        <f>+M232+M239+M242+M228</f>
        <v>0</v>
      </c>
      <c r="N243" s="41">
        <f>+N232+N239+N242+N228</f>
        <v>0</v>
      </c>
      <c r="O243" s="40">
        <f>+O232+O239+O242+O228</f>
        <v>0</v>
      </c>
      <c r="P243" s="40">
        <f>+P232+P239+P242+P228</f>
        <v>0</v>
      </c>
      <c r="Q243" s="40">
        <f>+Q232+Q239+Q242+Q228</f>
        <v>0</v>
      </c>
      <c r="R243" s="40"/>
      <c r="S243" s="41"/>
      <c r="T243" s="40"/>
      <c r="U243" s="40"/>
      <c r="V243" s="40"/>
      <c r="W243" s="290"/>
    </row>
    <row r="244" ht="13.5" thickTop="1">
      <c r="L244" s="63" t="s">
        <v>65</v>
      </c>
    </row>
  </sheetData>
  <sheetProtection password="CF53" sheet="1"/>
  <mergeCells count="48">
    <mergeCell ref="B57:I57"/>
    <mergeCell ref="L57:W57"/>
    <mergeCell ref="B29:I29"/>
    <mergeCell ref="L29:W29"/>
    <mergeCell ref="B56:I56"/>
    <mergeCell ref="L56:W56"/>
    <mergeCell ref="B30:I30"/>
    <mergeCell ref="L30:W30"/>
    <mergeCell ref="M32:Q32"/>
    <mergeCell ref="R32:V32"/>
    <mergeCell ref="M5:Q5"/>
    <mergeCell ref="R5:V5"/>
    <mergeCell ref="C5:E5"/>
    <mergeCell ref="F5:H5"/>
    <mergeCell ref="B2:I2"/>
    <mergeCell ref="L2:W2"/>
    <mergeCell ref="B3:I3"/>
    <mergeCell ref="L3:W3"/>
    <mergeCell ref="C32:E32"/>
    <mergeCell ref="F32:H32"/>
    <mergeCell ref="M86:Q86"/>
    <mergeCell ref="R86:V86"/>
    <mergeCell ref="C59:E59"/>
    <mergeCell ref="F59:H59"/>
    <mergeCell ref="M59:Q59"/>
    <mergeCell ref="R59:V59"/>
    <mergeCell ref="L83:W83"/>
    <mergeCell ref="L84:W84"/>
    <mergeCell ref="M140:Q140"/>
    <mergeCell ref="R140:V140"/>
    <mergeCell ref="M221:Q221"/>
    <mergeCell ref="R221:V221"/>
    <mergeCell ref="M194:Q194"/>
    <mergeCell ref="R194:V194"/>
    <mergeCell ref="L218:W218"/>
    <mergeCell ref="L219:W219"/>
    <mergeCell ref="L191:W191"/>
    <mergeCell ref="L192:W192"/>
    <mergeCell ref="L164:W164"/>
    <mergeCell ref="L165:W165"/>
    <mergeCell ref="M167:Q167"/>
    <mergeCell ref="R167:V167"/>
    <mergeCell ref="L110:W110"/>
    <mergeCell ref="L111:W111"/>
    <mergeCell ref="L137:W137"/>
    <mergeCell ref="L138:W138"/>
    <mergeCell ref="M113:Q113"/>
    <mergeCell ref="R113:V1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Header>&amp;LMonthly Air Transport Statistics : Phuket International Airport</oddHeader>
    <oddFooter>&amp;LAir Transport Information Division, Corporate Strategy Department&amp;C&amp;D&amp;R&amp;T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44"/>
  <sheetViews>
    <sheetView zoomScalePageLayoutView="0" workbookViewId="0" topLeftCell="O231">
      <selection activeCell="R259" sqref="R259"/>
    </sheetView>
  </sheetViews>
  <sheetFormatPr defaultColWidth="7.00390625" defaultRowHeight="23.25"/>
  <cols>
    <col min="1" max="1" width="7.00390625" style="1" customWidth="1"/>
    <col min="2" max="2" width="12.421875" style="1" customWidth="1"/>
    <col min="3" max="3" width="11.57421875" style="1" customWidth="1"/>
    <col min="4" max="4" width="11.421875" style="1" customWidth="1"/>
    <col min="5" max="5" width="9.8515625" style="1" customWidth="1"/>
    <col min="6" max="6" width="10.8515625" style="1" customWidth="1"/>
    <col min="7" max="7" width="11.140625" style="1" customWidth="1"/>
    <col min="8" max="8" width="11.28125" style="1" customWidth="1"/>
    <col min="9" max="9" width="8.7109375" style="121" customWidth="1"/>
    <col min="10" max="11" width="7.00390625" style="1" customWidth="1"/>
    <col min="12" max="12" width="13.00390625" style="1" customWidth="1"/>
    <col min="13" max="13" width="11.28125" style="1" customWidth="1"/>
    <col min="14" max="14" width="11.7109375" style="1" customWidth="1"/>
    <col min="15" max="15" width="12.57421875" style="1" customWidth="1"/>
    <col min="16" max="16" width="10.00390625" style="1" customWidth="1"/>
    <col min="17" max="17" width="12.7109375" style="1" customWidth="1"/>
    <col min="18" max="18" width="10.28125" style="1" customWidth="1"/>
    <col min="19" max="19" width="10.140625" style="1" customWidth="1"/>
    <col min="20" max="20" width="12.57421875" style="1" customWidth="1"/>
    <col min="21" max="21" width="9.28125" style="1" customWidth="1"/>
    <col min="22" max="22" width="11.00390625" style="1" customWidth="1"/>
    <col min="23" max="23" width="9.57421875" style="121" customWidth="1"/>
    <col min="24" max="24" width="7.00390625" style="121" bestFit="1" customWidth="1"/>
    <col min="25" max="25" width="6.00390625" style="1" bestFit="1" customWidth="1"/>
    <col min="26" max="26" width="7.00390625" style="1" customWidth="1"/>
    <col min="27" max="27" width="7.00390625" style="342" customWidth="1"/>
    <col min="28" max="16384" width="7.00390625" style="1" customWidth="1"/>
  </cols>
  <sheetData>
    <row r="2" spans="2:23" ht="12.75">
      <c r="B2" s="348" t="s">
        <v>0</v>
      </c>
      <c r="C2" s="348"/>
      <c r="D2" s="348"/>
      <c r="E2" s="348"/>
      <c r="F2" s="348"/>
      <c r="G2" s="348"/>
      <c r="H2" s="348"/>
      <c r="I2" s="348"/>
      <c r="L2" s="348" t="s">
        <v>1</v>
      </c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</row>
    <row r="3" spans="2:23" ht="15.75">
      <c r="B3" s="349" t="s">
        <v>2</v>
      </c>
      <c r="C3" s="349"/>
      <c r="D3" s="349"/>
      <c r="E3" s="349"/>
      <c r="F3" s="349"/>
      <c r="G3" s="349"/>
      <c r="H3" s="349"/>
      <c r="I3" s="349"/>
      <c r="L3" s="349" t="s">
        <v>3</v>
      </c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</row>
    <row r="4" ht="13.5" thickBot="1"/>
    <row r="5" spans="2:23" ht="17.25" thickBot="1" thickTop="1">
      <c r="B5" s="3"/>
      <c r="C5" s="350" t="s">
        <v>67</v>
      </c>
      <c r="D5" s="351"/>
      <c r="E5" s="352"/>
      <c r="F5" s="353" t="s">
        <v>68</v>
      </c>
      <c r="G5" s="354"/>
      <c r="H5" s="355"/>
      <c r="I5" s="269" t="s">
        <v>4</v>
      </c>
      <c r="L5" s="3"/>
      <c r="M5" s="350" t="s">
        <v>67</v>
      </c>
      <c r="N5" s="351"/>
      <c r="O5" s="351"/>
      <c r="P5" s="351"/>
      <c r="Q5" s="352"/>
      <c r="R5" s="353" t="s">
        <v>68</v>
      </c>
      <c r="S5" s="354"/>
      <c r="T5" s="354"/>
      <c r="U5" s="354"/>
      <c r="V5" s="355"/>
      <c r="W5" s="269" t="s">
        <v>4</v>
      </c>
    </row>
    <row r="6" spans="2:23" ht="13.5" thickTop="1">
      <c r="B6" s="4" t="s">
        <v>5</v>
      </c>
      <c r="C6" s="5"/>
      <c r="D6" s="6"/>
      <c r="E6" s="7"/>
      <c r="F6" s="5"/>
      <c r="G6" s="6"/>
      <c r="H6" s="7"/>
      <c r="I6" s="270" t="s">
        <v>6</v>
      </c>
      <c r="L6" s="4" t="s">
        <v>5</v>
      </c>
      <c r="M6" s="5"/>
      <c r="N6" s="8"/>
      <c r="O6" s="9"/>
      <c r="P6" s="10"/>
      <c r="Q6" s="11"/>
      <c r="R6" s="5"/>
      <c r="S6" s="8"/>
      <c r="T6" s="9"/>
      <c r="U6" s="10"/>
      <c r="V6" s="11"/>
      <c r="W6" s="270" t="s">
        <v>6</v>
      </c>
    </row>
    <row r="7" spans="2:23" ht="13.5" thickBot="1">
      <c r="B7" s="12"/>
      <c r="C7" s="13" t="s">
        <v>7</v>
      </c>
      <c r="D7" s="260" t="s">
        <v>8</v>
      </c>
      <c r="E7" s="14" t="s">
        <v>9</v>
      </c>
      <c r="F7" s="13" t="s">
        <v>7</v>
      </c>
      <c r="G7" s="260" t="s">
        <v>8</v>
      </c>
      <c r="H7" s="14" t="s">
        <v>9</v>
      </c>
      <c r="I7" s="271"/>
      <c r="L7" s="12"/>
      <c r="M7" s="15" t="s">
        <v>10</v>
      </c>
      <c r="N7" s="16" t="s">
        <v>11</v>
      </c>
      <c r="O7" s="17" t="s">
        <v>12</v>
      </c>
      <c r="P7" s="18" t="s">
        <v>13</v>
      </c>
      <c r="Q7" s="19" t="s">
        <v>9</v>
      </c>
      <c r="R7" s="15" t="s">
        <v>10</v>
      </c>
      <c r="S7" s="16" t="s">
        <v>11</v>
      </c>
      <c r="T7" s="17" t="s">
        <v>12</v>
      </c>
      <c r="U7" s="18" t="s">
        <v>13</v>
      </c>
      <c r="V7" s="19" t="s">
        <v>9</v>
      </c>
      <c r="W7" s="271"/>
    </row>
    <row r="8" spans="2:23" ht="6" customHeight="1" thickTop="1">
      <c r="B8" s="4"/>
      <c r="C8" s="20"/>
      <c r="D8" s="21"/>
      <c r="E8" s="22"/>
      <c r="F8" s="20"/>
      <c r="G8" s="21"/>
      <c r="H8" s="22"/>
      <c r="I8" s="274"/>
      <c r="L8" s="4"/>
      <c r="M8" s="23"/>
      <c r="N8" s="24"/>
      <c r="O8" s="25"/>
      <c r="P8" s="26"/>
      <c r="Q8" s="27"/>
      <c r="R8" s="23"/>
      <c r="S8" s="24"/>
      <c r="T8" s="25"/>
      <c r="U8" s="26"/>
      <c r="V8" s="28"/>
      <c r="W8" s="230"/>
    </row>
    <row r="9" spans="2:23" ht="12.75">
      <c r="B9" s="4" t="s">
        <v>14</v>
      </c>
      <c r="C9" s="29">
        <v>1</v>
      </c>
      <c r="D9" s="30">
        <v>1</v>
      </c>
      <c r="E9" s="31">
        <f>+C9+D9</f>
        <v>2</v>
      </c>
      <c r="F9" s="29">
        <v>0</v>
      </c>
      <c r="G9" s="30">
        <v>0</v>
      </c>
      <c r="H9" s="31">
        <f>F9+G9</f>
        <v>0</v>
      </c>
      <c r="I9" s="289">
        <f aca="true" t="shared" si="0" ref="I9:I23">IF(E9=0,0,((H9/E9)-1)*100)</f>
        <v>-100</v>
      </c>
      <c r="L9" s="4" t="s">
        <v>14</v>
      </c>
      <c r="M9" s="29">
        <v>8</v>
      </c>
      <c r="N9" s="36">
        <v>0</v>
      </c>
      <c r="O9" s="33">
        <f>+N9+M9</f>
        <v>8</v>
      </c>
      <c r="P9" s="34">
        <v>0</v>
      </c>
      <c r="Q9" s="35">
        <f>+P9+O9</f>
        <v>8</v>
      </c>
      <c r="R9" s="29">
        <v>0</v>
      </c>
      <c r="S9" s="36">
        <v>0</v>
      </c>
      <c r="T9" s="33">
        <f>+S9+R9</f>
        <v>0</v>
      </c>
      <c r="U9" s="34">
        <v>0</v>
      </c>
      <c r="V9" s="31">
        <f>T9+U9</f>
        <v>0</v>
      </c>
      <c r="W9" s="298">
        <f aca="true" t="shared" si="1" ref="W9:W21">IF(Q9=0,0,((V9/Q9)-1)*100)</f>
        <v>-100</v>
      </c>
    </row>
    <row r="10" spans="2:23" ht="12.75">
      <c r="B10" s="4" t="s">
        <v>15</v>
      </c>
      <c r="C10" s="29">
        <v>2</v>
      </c>
      <c r="D10" s="30">
        <v>2</v>
      </c>
      <c r="E10" s="31">
        <f>+C10+D10</f>
        <v>4</v>
      </c>
      <c r="F10" s="29">
        <v>1</v>
      </c>
      <c r="G10" s="30">
        <v>1</v>
      </c>
      <c r="H10" s="31">
        <f>F10+G10</f>
        <v>2</v>
      </c>
      <c r="I10" s="289">
        <f t="shared" si="0"/>
        <v>-50</v>
      </c>
      <c r="L10" s="4" t="s">
        <v>15</v>
      </c>
      <c r="M10" s="29">
        <v>10</v>
      </c>
      <c r="N10" s="36">
        <v>8</v>
      </c>
      <c r="O10" s="33">
        <f>+N10+M10</f>
        <v>18</v>
      </c>
      <c r="P10" s="34">
        <v>0</v>
      </c>
      <c r="Q10" s="35">
        <f>+P10+O10</f>
        <v>18</v>
      </c>
      <c r="R10" s="29">
        <v>2</v>
      </c>
      <c r="S10" s="36">
        <v>2</v>
      </c>
      <c r="T10" s="33">
        <f>+S10+R10</f>
        <v>4</v>
      </c>
      <c r="U10" s="34">
        <v>0</v>
      </c>
      <c r="V10" s="31">
        <f>T10+U10</f>
        <v>4</v>
      </c>
      <c r="W10" s="298">
        <f t="shared" si="1"/>
        <v>-77.77777777777779</v>
      </c>
    </row>
    <row r="11" spans="2:23" ht="13.5" thickBot="1">
      <c r="B11" s="12" t="s">
        <v>16</v>
      </c>
      <c r="C11" s="37">
        <v>1</v>
      </c>
      <c r="D11" s="38">
        <v>1</v>
      </c>
      <c r="E11" s="31">
        <f>+C11+D11</f>
        <v>2</v>
      </c>
      <c r="F11" s="37">
        <v>1</v>
      </c>
      <c r="G11" s="38">
        <v>1</v>
      </c>
      <c r="H11" s="31">
        <f>F11+G11</f>
        <v>2</v>
      </c>
      <c r="I11" s="32">
        <f t="shared" si="0"/>
        <v>0</v>
      </c>
      <c r="L11" s="12" t="s">
        <v>16</v>
      </c>
      <c r="M11" s="29">
        <v>108</v>
      </c>
      <c r="N11" s="36">
        <v>8</v>
      </c>
      <c r="O11" s="33">
        <f>M11+N11</f>
        <v>116</v>
      </c>
      <c r="P11" s="34">
        <v>0</v>
      </c>
      <c r="Q11" s="35">
        <f>+P11+O11</f>
        <v>116</v>
      </c>
      <c r="R11" s="29">
        <v>5</v>
      </c>
      <c r="S11" s="36">
        <v>0</v>
      </c>
      <c r="T11" s="33">
        <f>+S11+R11</f>
        <v>5</v>
      </c>
      <c r="U11" s="34">
        <v>0</v>
      </c>
      <c r="V11" s="31">
        <f>T11+U11</f>
        <v>5</v>
      </c>
      <c r="W11" s="298">
        <f t="shared" si="1"/>
        <v>-95.6896551724138</v>
      </c>
    </row>
    <row r="12" spans="2:23" ht="14.25" thickBot="1" thickTop="1">
      <c r="B12" s="39" t="s">
        <v>17</v>
      </c>
      <c r="C12" s="40">
        <f aca="true" t="shared" si="2" ref="C12:H12">+C9+C10+C11</f>
        <v>4</v>
      </c>
      <c r="D12" s="41">
        <f t="shared" si="2"/>
        <v>4</v>
      </c>
      <c r="E12" s="42">
        <f t="shared" si="2"/>
        <v>8</v>
      </c>
      <c r="F12" s="40">
        <f t="shared" si="2"/>
        <v>2</v>
      </c>
      <c r="G12" s="41">
        <f t="shared" si="2"/>
        <v>2</v>
      </c>
      <c r="H12" s="42">
        <f t="shared" si="2"/>
        <v>4</v>
      </c>
      <c r="I12" s="290">
        <f t="shared" si="0"/>
        <v>-50</v>
      </c>
      <c r="L12" s="39" t="s">
        <v>17</v>
      </c>
      <c r="M12" s="40">
        <f aca="true" t="shared" si="3" ref="M12:V12">M9+M10+M11</f>
        <v>126</v>
      </c>
      <c r="N12" s="41">
        <f t="shared" si="3"/>
        <v>16</v>
      </c>
      <c r="O12" s="40">
        <f t="shared" si="3"/>
        <v>142</v>
      </c>
      <c r="P12" s="40">
        <f t="shared" si="3"/>
        <v>0</v>
      </c>
      <c r="Q12" s="40">
        <f t="shared" si="3"/>
        <v>142</v>
      </c>
      <c r="R12" s="40">
        <f t="shared" si="3"/>
        <v>7</v>
      </c>
      <c r="S12" s="41">
        <f t="shared" si="3"/>
        <v>2</v>
      </c>
      <c r="T12" s="40">
        <f t="shared" si="3"/>
        <v>9</v>
      </c>
      <c r="U12" s="40">
        <f t="shared" si="3"/>
        <v>0</v>
      </c>
      <c r="V12" s="42">
        <f t="shared" si="3"/>
        <v>9</v>
      </c>
      <c r="W12" s="295">
        <f t="shared" si="1"/>
        <v>-93.66197183098592</v>
      </c>
    </row>
    <row r="13" spans="2:23" ht="13.5" thickTop="1">
      <c r="B13" s="4" t="s">
        <v>18</v>
      </c>
      <c r="C13" s="29">
        <v>2</v>
      </c>
      <c r="D13" s="30">
        <v>1</v>
      </c>
      <c r="E13" s="31">
        <f>C13+D13</f>
        <v>3</v>
      </c>
      <c r="F13" s="29">
        <v>1</v>
      </c>
      <c r="G13" s="30">
        <v>0</v>
      </c>
      <c r="H13" s="31">
        <f>F13+G13</f>
        <v>1</v>
      </c>
      <c r="I13" s="289">
        <f t="shared" si="0"/>
        <v>-66.66666666666667</v>
      </c>
      <c r="L13" s="4" t="s">
        <v>18</v>
      </c>
      <c r="M13" s="29">
        <v>63</v>
      </c>
      <c r="N13" s="36">
        <v>3</v>
      </c>
      <c r="O13" s="33">
        <f>M13+N13</f>
        <v>66</v>
      </c>
      <c r="P13" s="34">
        <v>0</v>
      </c>
      <c r="Q13" s="35">
        <f>O13+P13</f>
        <v>66</v>
      </c>
      <c r="R13" s="29">
        <v>2</v>
      </c>
      <c r="S13" s="36">
        <v>0</v>
      </c>
      <c r="T13" s="33">
        <f>+R13+S13</f>
        <v>2</v>
      </c>
      <c r="U13" s="34">
        <v>0</v>
      </c>
      <c r="V13" s="31">
        <f>T13+U13</f>
        <v>2</v>
      </c>
      <c r="W13" s="289">
        <f t="shared" si="1"/>
        <v>-96.96969696969697</v>
      </c>
    </row>
    <row r="14" spans="2:23" ht="12.75">
      <c r="B14" s="4" t="s">
        <v>19</v>
      </c>
      <c r="C14" s="29">
        <v>0</v>
      </c>
      <c r="D14" s="30">
        <v>0</v>
      </c>
      <c r="E14" s="31">
        <f>+D14+C14</f>
        <v>0</v>
      </c>
      <c r="F14" s="29">
        <v>1</v>
      </c>
      <c r="G14" s="30">
        <v>2</v>
      </c>
      <c r="H14" s="31">
        <f>F14+G14</f>
        <v>3</v>
      </c>
      <c r="I14" s="289">
        <f t="shared" si="0"/>
        <v>0</v>
      </c>
      <c r="L14" s="4" t="s">
        <v>19</v>
      </c>
      <c r="M14" s="29">
        <v>0</v>
      </c>
      <c r="N14" s="36">
        <v>0</v>
      </c>
      <c r="O14" s="33">
        <f>M14+N14</f>
        <v>0</v>
      </c>
      <c r="P14" s="34">
        <v>0</v>
      </c>
      <c r="Q14" s="35">
        <f>O14+P14</f>
        <v>0</v>
      </c>
      <c r="R14" s="29">
        <v>165</v>
      </c>
      <c r="S14" s="36">
        <v>166</v>
      </c>
      <c r="T14" s="33">
        <f>+S14+R14</f>
        <v>331</v>
      </c>
      <c r="U14" s="34">
        <v>0</v>
      </c>
      <c r="V14" s="31">
        <f>T14+U14</f>
        <v>331</v>
      </c>
      <c r="W14" s="289">
        <f t="shared" si="1"/>
        <v>0</v>
      </c>
    </row>
    <row r="15" spans="2:23" ht="13.5" thickBot="1">
      <c r="B15" s="4" t="s">
        <v>20</v>
      </c>
      <c r="C15" s="29">
        <v>4</v>
      </c>
      <c r="D15" s="30">
        <v>4</v>
      </c>
      <c r="E15" s="31">
        <f>+D15+C15</f>
        <v>8</v>
      </c>
      <c r="F15" s="29">
        <v>1</v>
      </c>
      <c r="G15" s="30">
        <v>1</v>
      </c>
      <c r="H15" s="31">
        <f>F15+G15</f>
        <v>2</v>
      </c>
      <c r="I15" s="289">
        <f t="shared" si="0"/>
        <v>-75</v>
      </c>
      <c r="L15" s="4" t="s">
        <v>20</v>
      </c>
      <c r="M15" s="29">
        <v>0</v>
      </c>
      <c r="N15" s="36">
        <v>15</v>
      </c>
      <c r="O15" s="33">
        <f>M15+N15</f>
        <v>15</v>
      </c>
      <c r="P15" s="34">
        <v>0</v>
      </c>
      <c r="Q15" s="35">
        <f>O15+P15</f>
        <v>15</v>
      </c>
      <c r="R15" s="29">
        <v>0</v>
      </c>
      <c r="S15" s="36">
        <v>0</v>
      </c>
      <c r="T15" s="33">
        <f>+S15+R15</f>
        <v>0</v>
      </c>
      <c r="U15" s="34">
        <v>0</v>
      </c>
      <c r="V15" s="31">
        <f>T15+U15</f>
        <v>0</v>
      </c>
      <c r="W15" s="289">
        <f>IF(Q15=0,0,((V15/Q15)-1)*100)</f>
        <v>-100</v>
      </c>
    </row>
    <row r="16" spans="2:23" ht="14.25" thickBot="1" thickTop="1">
      <c r="B16" s="44" t="s">
        <v>21</v>
      </c>
      <c r="C16" s="45">
        <f aca="true" t="shared" si="4" ref="C16:H16">+C13+C14+C15</f>
        <v>6</v>
      </c>
      <c r="D16" s="46">
        <f t="shared" si="4"/>
        <v>5</v>
      </c>
      <c r="E16" s="47">
        <f t="shared" si="4"/>
        <v>11</v>
      </c>
      <c r="F16" s="45">
        <f t="shared" si="4"/>
        <v>3</v>
      </c>
      <c r="G16" s="46">
        <f t="shared" si="4"/>
        <v>3</v>
      </c>
      <c r="H16" s="45">
        <f t="shared" si="4"/>
        <v>6</v>
      </c>
      <c r="I16" s="291">
        <f t="shared" si="0"/>
        <v>-45.45454545454546</v>
      </c>
      <c r="L16" s="44" t="s">
        <v>21</v>
      </c>
      <c r="M16" s="45">
        <f aca="true" t="shared" si="5" ref="M16:V16">+M13+M14+M15</f>
        <v>63</v>
      </c>
      <c r="N16" s="49">
        <f t="shared" si="5"/>
        <v>18</v>
      </c>
      <c r="O16" s="49">
        <f t="shared" si="5"/>
        <v>81</v>
      </c>
      <c r="P16" s="47">
        <f t="shared" si="5"/>
        <v>0</v>
      </c>
      <c r="Q16" s="49">
        <f t="shared" si="5"/>
        <v>81</v>
      </c>
      <c r="R16" s="45">
        <f t="shared" si="5"/>
        <v>167</v>
      </c>
      <c r="S16" s="49">
        <f t="shared" si="5"/>
        <v>166</v>
      </c>
      <c r="T16" s="49">
        <f t="shared" si="5"/>
        <v>333</v>
      </c>
      <c r="U16" s="47">
        <f t="shared" si="5"/>
        <v>0</v>
      </c>
      <c r="V16" s="49">
        <f t="shared" si="5"/>
        <v>333</v>
      </c>
      <c r="W16" s="295">
        <f t="shared" si="1"/>
        <v>311.1111111111111</v>
      </c>
    </row>
    <row r="17" spans="2:23" ht="13.5" thickTop="1">
      <c r="B17" s="4" t="s">
        <v>22</v>
      </c>
      <c r="C17" s="79">
        <v>2</v>
      </c>
      <c r="D17" s="80">
        <v>2</v>
      </c>
      <c r="E17" s="31">
        <f>+C17+D17</f>
        <v>4</v>
      </c>
      <c r="F17" s="79">
        <v>3</v>
      </c>
      <c r="G17" s="80">
        <v>3</v>
      </c>
      <c r="H17" s="31">
        <f>F17+G17</f>
        <v>6</v>
      </c>
      <c r="I17" s="289">
        <f t="shared" si="0"/>
        <v>50</v>
      </c>
      <c r="L17" s="4" t="s">
        <v>22</v>
      </c>
      <c r="M17" s="29">
        <v>0</v>
      </c>
      <c r="N17" s="36">
        <v>3</v>
      </c>
      <c r="O17" s="33">
        <f>+M17+N17</f>
        <v>3</v>
      </c>
      <c r="P17" s="34">
        <v>0</v>
      </c>
      <c r="Q17" s="35">
        <f>+O17+P17</f>
        <v>3</v>
      </c>
      <c r="R17" s="29">
        <v>92</v>
      </c>
      <c r="S17" s="36">
        <v>87</v>
      </c>
      <c r="T17" s="33">
        <f>+R17+S17</f>
        <v>179</v>
      </c>
      <c r="U17" s="34">
        <v>0</v>
      </c>
      <c r="V17" s="35">
        <f>SUM(T17:U17)</f>
        <v>179</v>
      </c>
      <c r="W17" s="306">
        <f t="shared" si="1"/>
        <v>5866.666666666666</v>
      </c>
    </row>
    <row r="18" spans="2:23" ht="12.75">
      <c r="B18" s="4" t="s">
        <v>23</v>
      </c>
      <c r="C18" s="79">
        <v>0</v>
      </c>
      <c r="D18" s="80">
        <v>0</v>
      </c>
      <c r="E18" s="31">
        <f>+C18+D18</f>
        <v>0</v>
      </c>
      <c r="F18" s="79">
        <v>0</v>
      </c>
      <c r="G18" s="80">
        <v>0</v>
      </c>
      <c r="H18" s="31">
        <f>F18+G18</f>
        <v>0</v>
      </c>
      <c r="I18" s="289">
        <f t="shared" si="0"/>
        <v>0</v>
      </c>
      <c r="L18" s="4" t="s">
        <v>23</v>
      </c>
      <c r="M18" s="29">
        <v>0</v>
      </c>
      <c r="N18" s="36">
        <v>0</v>
      </c>
      <c r="O18" s="33">
        <f>+M18+N18</f>
        <v>0</v>
      </c>
      <c r="P18" s="34">
        <v>0</v>
      </c>
      <c r="Q18" s="35">
        <f>+O18+P18</f>
        <v>0</v>
      </c>
      <c r="R18" s="29">
        <v>0</v>
      </c>
      <c r="S18" s="36">
        <v>0</v>
      </c>
      <c r="T18" s="33">
        <f>+R18+S18</f>
        <v>0</v>
      </c>
      <c r="U18" s="34">
        <v>0</v>
      </c>
      <c r="V18" s="31">
        <f>SUM(T18:U18)</f>
        <v>0</v>
      </c>
      <c r="W18" s="289">
        <f>IF(Q18=0,0,((V18/Q18)-1)*100)</f>
        <v>0</v>
      </c>
    </row>
    <row r="19" spans="2:23" ht="13.5" thickBot="1">
      <c r="B19" s="4" t="s">
        <v>24</v>
      </c>
      <c r="C19" s="79">
        <v>0</v>
      </c>
      <c r="D19" s="80">
        <v>0</v>
      </c>
      <c r="E19" s="31">
        <f>+C19+D19</f>
        <v>0</v>
      </c>
      <c r="F19" s="79">
        <v>14</v>
      </c>
      <c r="G19" s="80">
        <v>14</v>
      </c>
      <c r="H19" s="31">
        <f>F19+G19</f>
        <v>28</v>
      </c>
      <c r="I19" s="289">
        <f t="shared" si="0"/>
        <v>0</v>
      </c>
      <c r="J19" s="50"/>
      <c r="L19" s="4" t="s">
        <v>24</v>
      </c>
      <c r="M19" s="29">
        <v>0</v>
      </c>
      <c r="N19" s="36">
        <v>0</v>
      </c>
      <c r="O19" s="51">
        <f>+M19+N19</f>
        <v>0</v>
      </c>
      <c r="P19" s="52">
        <v>0</v>
      </c>
      <c r="Q19" s="35">
        <f>+O19+P19</f>
        <v>0</v>
      </c>
      <c r="R19" s="29">
        <v>76</v>
      </c>
      <c r="S19" s="36">
        <v>76</v>
      </c>
      <c r="T19" s="51">
        <f>+R19+S19</f>
        <v>152</v>
      </c>
      <c r="U19" s="52">
        <v>0</v>
      </c>
      <c r="V19" s="31">
        <f>SUM(T19:U19)</f>
        <v>152</v>
      </c>
      <c r="W19" s="289">
        <f>IF(Q19=0,0,((V19/Q19)-1)*100)</f>
        <v>0</v>
      </c>
    </row>
    <row r="20" spans="2:23" ht="14.25" customHeight="1" thickBot="1" thickTop="1">
      <c r="B20" s="44" t="s">
        <v>25</v>
      </c>
      <c r="C20" s="45">
        <f aca="true" t="shared" si="6" ref="C20:H20">C17+C18+C19</f>
        <v>2</v>
      </c>
      <c r="D20" s="125">
        <f t="shared" si="6"/>
        <v>2</v>
      </c>
      <c r="E20" s="129">
        <f t="shared" si="6"/>
        <v>4</v>
      </c>
      <c r="F20" s="40">
        <f t="shared" si="6"/>
        <v>17</v>
      </c>
      <c r="G20" s="53">
        <f t="shared" si="6"/>
        <v>17</v>
      </c>
      <c r="H20" s="53">
        <f t="shared" si="6"/>
        <v>34</v>
      </c>
      <c r="I20" s="290">
        <f t="shared" si="0"/>
        <v>750</v>
      </c>
      <c r="J20" s="55"/>
      <c r="K20" s="56"/>
      <c r="L20" s="44" t="s">
        <v>25</v>
      </c>
      <c r="M20" s="45">
        <f aca="true" t="shared" si="7" ref="M20:V20">M17+M18+M19</f>
        <v>0</v>
      </c>
      <c r="N20" s="45">
        <f t="shared" si="7"/>
        <v>3</v>
      </c>
      <c r="O20" s="47">
        <f t="shared" si="7"/>
        <v>3</v>
      </c>
      <c r="P20" s="47">
        <f t="shared" si="7"/>
        <v>0</v>
      </c>
      <c r="Q20" s="47">
        <f t="shared" si="7"/>
        <v>3</v>
      </c>
      <c r="R20" s="45">
        <f t="shared" si="7"/>
        <v>168</v>
      </c>
      <c r="S20" s="45">
        <f t="shared" si="7"/>
        <v>163</v>
      </c>
      <c r="T20" s="47">
        <f t="shared" si="7"/>
        <v>331</v>
      </c>
      <c r="U20" s="47">
        <f t="shared" si="7"/>
        <v>0</v>
      </c>
      <c r="V20" s="47">
        <f t="shared" si="7"/>
        <v>331</v>
      </c>
      <c r="W20" s="295">
        <f>IF(Q20=0,0,((V20/Q20)-1)*100)</f>
        <v>10933.333333333332</v>
      </c>
    </row>
    <row r="21" spans="2:23" ht="14.25" thickBot="1" thickTop="1">
      <c r="B21" s="4" t="s">
        <v>26</v>
      </c>
      <c r="C21" s="29">
        <v>0</v>
      </c>
      <c r="D21" s="30">
        <v>0</v>
      </c>
      <c r="E21" s="57">
        <f>+C21+D21</f>
        <v>0</v>
      </c>
      <c r="F21" s="29">
        <v>1</v>
      </c>
      <c r="G21" s="30">
        <v>1</v>
      </c>
      <c r="H21" s="58">
        <f>F21+G21</f>
        <v>2</v>
      </c>
      <c r="I21" s="32">
        <f t="shared" si="0"/>
        <v>0</v>
      </c>
      <c r="L21" s="4" t="s">
        <v>27</v>
      </c>
      <c r="M21" s="29">
        <v>0</v>
      </c>
      <c r="N21" s="36">
        <v>0</v>
      </c>
      <c r="O21" s="51">
        <f>+M21+N21</f>
        <v>0</v>
      </c>
      <c r="P21" s="59">
        <v>0</v>
      </c>
      <c r="Q21" s="35">
        <f>+O21+P21</f>
        <v>0</v>
      </c>
      <c r="R21" s="29">
        <v>0</v>
      </c>
      <c r="S21" s="36">
        <v>0</v>
      </c>
      <c r="T21" s="51">
        <f>+R21+S21</f>
        <v>0</v>
      </c>
      <c r="U21" s="59">
        <v>1</v>
      </c>
      <c r="V21" s="31">
        <f>T21+U21</f>
        <v>1</v>
      </c>
      <c r="W21" s="289">
        <f t="shared" si="1"/>
        <v>0</v>
      </c>
    </row>
    <row r="22" spans="2:23" ht="14.25" thickBot="1" thickTop="1">
      <c r="B22" s="39" t="s">
        <v>69</v>
      </c>
      <c r="C22" s="40">
        <f aca="true" t="shared" si="8" ref="C22:H22">+C16+C20+C21</f>
        <v>8</v>
      </c>
      <c r="D22" s="41">
        <f t="shared" si="8"/>
        <v>7</v>
      </c>
      <c r="E22" s="42">
        <f t="shared" si="8"/>
        <v>15</v>
      </c>
      <c r="F22" s="40">
        <f t="shared" si="8"/>
        <v>21</v>
      </c>
      <c r="G22" s="41">
        <f t="shared" si="8"/>
        <v>21</v>
      </c>
      <c r="H22" s="42">
        <f t="shared" si="8"/>
        <v>42</v>
      </c>
      <c r="I22" s="291">
        <f t="shared" si="0"/>
        <v>179.99999999999997</v>
      </c>
      <c r="L22" s="39" t="s">
        <v>69</v>
      </c>
      <c r="M22" s="40">
        <f aca="true" t="shared" si="9" ref="M22:V22">+M16+M20+M21</f>
        <v>63</v>
      </c>
      <c r="N22" s="41">
        <f t="shared" si="9"/>
        <v>21</v>
      </c>
      <c r="O22" s="40">
        <f t="shared" si="9"/>
        <v>84</v>
      </c>
      <c r="P22" s="40">
        <f t="shared" si="9"/>
        <v>0</v>
      </c>
      <c r="Q22" s="40">
        <f t="shared" si="9"/>
        <v>84</v>
      </c>
      <c r="R22" s="40">
        <f t="shared" si="9"/>
        <v>335</v>
      </c>
      <c r="S22" s="41">
        <f t="shared" si="9"/>
        <v>329</v>
      </c>
      <c r="T22" s="40">
        <f t="shared" si="9"/>
        <v>664</v>
      </c>
      <c r="U22" s="40">
        <f t="shared" si="9"/>
        <v>1</v>
      </c>
      <c r="V22" s="42">
        <f t="shared" si="9"/>
        <v>665</v>
      </c>
      <c r="W22" s="54">
        <f>IF(Q22=0,0,((V22/Q22)-1)*100)</f>
        <v>691.6666666666667</v>
      </c>
    </row>
    <row r="23" spans="2:23" ht="14.25" thickBot="1" thickTop="1">
      <c r="B23" s="39" t="s">
        <v>70</v>
      </c>
      <c r="C23" s="40">
        <f aca="true" t="shared" si="10" ref="C23:H23">+C12+C16+C20+C21</f>
        <v>12</v>
      </c>
      <c r="D23" s="41">
        <f t="shared" si="10"/>
        <v>11</v>
      </c>
      <c r="E23" s="42">
        <f t="shared" si="10"/>
        <v>23</v>
      </c>
      <c r="F23" s="40">
        <f t="shared" si="10"/>
        <v>23</v>
      </c>
      <c r="G23" s="41">
        <f t="shared" si="10"/>
        <v>23</v>
      </c>
      <c r="H23" s="42">
        <f t="shared" si="10"/>
        <v>46</v>
      </c>
      <c r="I23" s="291">
        <f t="shared" si="0"/>
        <v>100</v>
      </c>
      <c r="L23" s="39" t="s">
        <v>70</v>
      </c>
      <c r="M23" s="40">
        <f aca="true" t="shared" si="11" ref="M23:V23">+M12+M16+M20+M21</f>
        <v>189</v>
      </c>
      <c r="N23" s="41">
        <f t="shared" si="11"/>
        <v>37</v>
      </c>
      <c r="O23" s="40">
        <f t="shared" si="11"/>
        <v>226</v>
      </c>
      <c r="P23" s="40">
        <f t="shared" si="11"/>
        <v>0</v>
      </c>
      <c r="Q23" s="40">
        <f t="shared" si="11"/>
        <v>226</v>
      </c>
      <c r="R23" s="40">
        <f t="shared" si="11"/>
        <v>342</v>
      </c>
      <c r="S23" s="41">
        <f t="shared" si="11"/>
        <v>331</v>
      </c>
      <c r="T23" s="40">
        <f t="shared" si="11"/>
        <v>673</v>
      </c>
      <c r="U23" s="40">
        <f t="shared" si="11"/>
        <v>1</v>
      </c>
      <c r="V23" s="42">
        <f t="shared" si="11"/>
        <v>674</v>
      </c>
      <c r="W23" s="54">
        <f>IF(Q23=0,0,((V23/Q23)-1)*100)</f>
        <v>198.23008849557522</v>
      </c>
    </row>
    <row r="24" spans="2:23" ht="13.5" thickTop="1">
      <c r="B24" s="4" t="s">
        <v>28</v>
      </c>
      <c r="C24" s="29">
        <v>2</v>
      </c>
      <c r="D24" s="30">
        <v>2</v>
      </c>
      <c r="E24" s="33">
        <f>+C24+D24</f>
        <v>4</v>
      </c>
      <c r="F24" s="29"/>
      <c r="G24" s="30"/>
      <c r="H24" s="33"/>
      <c r="I24" s="289"/>
      <c r="L24" s="4" t="s">
        <v>28</v>
      </c>
      <c r="M24" s="29">
        <v>14</v>
      </c>
      <c r="N24" s="36">
        <v>14</v>
      </c>
      <c r="O24" s="51">
        <f>+M24+N24</f>
        <v>28</v>
      </c>
      <c r="P24" s="34">
        <v>0</v>
      </c>
      <c r="Q24" s="35">
        <f>+O24+P24</f>
        <v>28</v>
      </c>
      <c r="R24" s="29"/>
      <c r="S24" s="36"/>
      <c r="T24" s="51"/>
      <c r="U24" s="34"/>
      <c r="V24" s="31"/>
      <c r="W24" s="289"/>
    </row>
    <row r="25" spans="2:23" ht="13.5" thickBot="1">
      <c r="B25" s="4" t="s">
        <v>29</v>
      </c>
      <c r="C25" s="29">
        <v>4</v>
      </c>
      <c r="D25" s="60">
        <v>4</v>
      </c>
      <c r="E25" s="61">
        <f>+C25+D25</f>
        <v>8</v>
      </c>
      <c r="F25" s="29"/>
      <c r="G25" s="60"/>
      <c r="H25" s="61"/>
      <c r="I25" s="296"/>
      <c r="L25" s="4" t="s">
        <v>29</v>
      </c>
      <c r="M25" s="29">
        <v>129</v>
      </c>
      <c r="N25" s="36">
        <v>102</v>
      </c>
      <c r="O25" s="51">
        <f>+M25+N25</f>
        <v>231</v>
      </c>
      <c r="P25" s="52">
        <v>0</v>
      </c>
      <c r="Q25" s="35">
        <f>+O25+P25</f>
        <v>231</v>
      </c>
      <c r="R25" s="29"/>
      <c r="S25" s="36"/>
      <c r="T25" s="51"/>
      <c r="U25" s="52"/>
      <c r="V25" s="31"/>
      <c r="W25" s="289"/>
    </row>
    <row r="26" spans="2:23" ht="14.25" thickBot="1" thickTop="1">
      <c r="B26" s="39" t="s">
        <v>30</v>
      </c>
      <c r="C26" s="40">
        <f>+C21+C24+C25</f>
        <v>6</v>
      </c>
      <c r="D26" s="41">
        <f>+D21+D24+D25</f>
        <v>6</v>
      </c>
      <c r="E26" s="40">
        <f>+E21+E24+E25</f>
        <v>12</v>
      </c>
      <c r="F26" s="40"/>
      <c r="G26" s="41"/>
      <c r="H26" s="40"/>
      <c r="I26" s="290"/>
      <c r="L26" s="39" t="s">
        <v>30</v>
      </c>
      <c r="M26" s="40">
        <f>+M21+M24+M25</f>
        <v>143</v>
      </c>
      <c r="N26" s="41">
        <f>+N21+N24+N25</f>
        <v>116</v>
      </c>
      <c r="O26" s="40">
        <f>+O21+O24+O25</f>
        <v>259</v>
      </c>
      <c r="P26" s="40">
        <f>+P21+P24+P25</f>
        <v>0</v>
      </c>
      <c r="Q26" s="40">
        <f>+Q21+Q24+Q25</f>
        <v>259</v>
      </c>
      <c r="R26" s="40"/>
      <c r="S26" s="41"/>
      <c r="T26" s="40"/>
      <c r="U26" s="40"/>
      <c r="V26" s="40"/>
      <c r="W26" s="290"/>
    </row>
    <row r="27" spans="2:23" ht="14.25" thickBot="1" thickTop="1">
      <c r="B27" s="39" t="s">
        <v>9</v>
      </c>
      <c r="C27" s="40">
        <f>C16+C20+C26+C12</f>
        <v>18</v>
      </c>
      <c r="D27" s="41">
        <f>D16+D20+D26+D12</f>
        <v>17</v>
      </c>
      <c r="E27" s="40">
        <f>E16+E20+E26+E12</f>
        <v>35</v>
      </c>
      <c r="F27" s="40"/>
      <c r="G27" s="41"/>
      <c r="H27" s="40"/>
      <c r="I27" s="290"/>
      <c r="L27" s="39" t="s">
        <v>9</v>
      </c>
      <c r="M27" s="40">
        <f>M16+M20+M26+M12</f>
        <v>332</v>
      </c>
      <c r="N27" s="41">
        <f>N16+N20+N26+N12</f>
        <v>153</v>
      </c>
      <c r="O27" s="40">
        <f>O16+O20+O26+O12</f>
        <v>485</v>
      </c>
      <c r="P27" s="40">
        <f>P16+P20+P26+P12</f>
        <v>0</v>
      </c>
      <c r="Q27" s="40">
        <f>Q16+Q20+Q26+Q12</f>
        <v>485</v>
      </c>
      <c r="R27" s="40"/>
      <c r="S27" s="41"/>
      <c r="T27" s="40"/>
      <c r="U27" s="40"/>
      <c r="V27" s="40"/>
      <c r="W27" s="290"/>
    </row>
    <row r="28" spans="2:12" ht="13.5" thickTop="1">
      <c r="B28" s="63" t="s">
        <v>65</v>
      </c>
      <c r="L28" s="63" t="s">
        <v>65</v>
      </c>
    </row>
    <row r="29" spans="2:23" ht="12.75">
      <c r="B29" s="348" t="s">
        <v>31</v>
      </c>
      <c r="C29" s="348"/>
      <c r="D29" s="348"/>
      <c r="E29" s="348"/>
      <c r="F29" s="348"/>
      <c r="G29" s="348"/>
      <c r="H29" s="348"/>
      <c r="I29" s="348"/>
      <c r="L29" s="348" t="s">
        <v>32</v>
      </c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</row>
    <row r="30" spans="2:23" ht="15.75">
      <c r="B30" s="349" t="s">
        <v>33</v>
      </c>
      <c r="C30" s="349"/>
      <c r="D30" s="349"/>
      <c r="E30" s="349"/>
      <c r="F30" s="349"/>
      <c r="G30" s="349"/>
      <c r="H30" s="349"/>
      <c r="I30" s="349"/>
      <c r="L30" s="349" t="s">
        <v>34</v>
      </c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</row>
    <row r="31" ht="13.5" thickBot="1"/>
    <row r="32" spans="2:23" ht="17.25" thickBot="1" thickTop="1">
      <c r="B32" s="3"/>
      <c r="C32" s="350" t="s">
        <v>67</v>
      </c>
      <c r="D32" s="351"/>
      <c r="E32" s="352"/>
      <c r="F32" s="353" t="s">
        <v>68</v>
      </c>
      <c r="G32" s="354"/>
      <c r="H32" s="355"/>
      <c r="I32" s="269" t="s">
        <v>4</v>
      </c>
      <c r="L32" s="3"/>
      <c r="M32" s="350" t="s">
        <v>67</v>
      </c>
      <c r="N32" s="351"/>
      <c r="O32" s="351"/>
      <c r="P32" s="351"/>
      <c r="Q32" s="352"/>
      <c r="R32" s="353" t="s">
        <v>68</v>
      </c>
      <c r="S32" s="354"/>
      <c r="T32" s="354"/>
      <c r="U32" s="354"/>
      <c r="V32" s="355"/>
      <c r="W32" s="269" t="s">
        <v>4</v>
      </c>
    </row>
    <row r="33" spans="2:23" ht="13.5" thickTop="1">
      <c r="B33" s="4" t="s">
        <v>5</v>
      </c>
      <c r="C33" s="5"/>
      <c r="D33" s="6"/>
      <c r="E33" s="7"/>
      <c r="F33" s="5"/>
      <c r="G33" s="6"/>
      <c r="H33" s="7"/>
      <c r="I33" s="270" t="s">
        <v>6</v>
      </c>
      <c r="L33" s="4" t="s">
        <v>5</v>
      </c>
      <c r="M33" s="5"/>
      <c r="N33" s="8"/>
      <c r="O33" s="9"/>
      <c r="P33" s="10"/>
      <c r="Q33" s="11"/>
      <c r="R33" s="5"/>
      <c r="S33" s="8"/>
      <c r="T33" s="9"/>
      <c r="U33" s="10"/>
      <c r="V33" s="11"/>
      <c r="W33" s="270" t="s">
        <v>6</v>
      </c>
    </row>
    <row r="34" spans="2:23" ht="13.5" thickBot="1">
      <c r="B34" s="12"/>
      <c r="C34" s="13" t="s">
        <v>7</v>
      </c>
      <c r="D34" s="260" t="s">
        <v>8</v>
      </c>
      <c r="E34" s="14" t="s">
        <v>9</v>
      </c>
      <c r="F34" s="13" t="s">
        <v>7</v>
      </c>
      <c r="G34" s="260" t="s">
        <v>8</v>
      </c>
      <c r="H34" s="14" t="s">
        <v>9</v>
      </c>
      <c r="I34" s="271"/>
      <c r="L34" s="12"/>
      <c r="M34" s="15" t="s">
        <v>10</v>
      </c>
      <c r="N34" s="16" t="s">
        <v>11</v>
      </c>
      <c r="O34" s="17" t="s">
        <v>12</v>
      </c>
      <c r="P34" s="18" t="s">
        <v>13</v>
      </c>
      <c r="Q34" s="19" t="s">
        <v>9</v>
      </c>
      <c r="R34" s="15" t="s">
        <v>10</v>
      </c>
      <c r="S34" s="16" t="s">
        <v>11</v>
      </c>
      <c r="T34" s="17" t="s">
        <v>12</v>
      </c>
      <c r="U34" s="18" t="s">
        <v>13</v>
      </c>
      <c r="V34" s="19" t="s">
        <v>9</v>
      </c>
      <c r="W34" s="271"/>
    </row>
    <row r="35" spans="2:23" ht="5.25" customHeight="1" thickTop="1">
      <c r="B35" s="4"/>
      <c r="C35" s="20"/>
      <c r="D35" s="21"/>
      <c r="E35" s="22"/>
      <c r="F35" s="20"/>
      <c r="G35" s="21"/>
      <c r="H35" s="22"/>
      <c r="I35" s="274"/>
      <c r="L35" s="4"/>
      <c r="M35" s="23"/>
      <c r="N35" s="24"/>
      <c r="O35" s="25"/>
      <c r="P35" s="26"/>
      <c r="Q35" s="27"/>
      <c r="R35" s="23"/>
      <c r="S35" s="24"/>
      <c r="T35" s="25"/>
      <c r="U35" s="26"/>
      <c r="V35" s="28"/>
      <c r="W35" s="230"/>
    </row>
    <row r="36" spans="2:23" ht="12.75">
      <c r="B36" s="4" t="s">
        <v>14</v>
      </c>
      <c r="C36" s="29">
        <v>179</v>
      </c>
      <c r="D36" s="30">
        <v>179</v>
      </c>
      <c r="E36" s="35">
        <f>C36+D36</f>
        <v>358</v>
      </c>
      <c r="F36" s="29">
        <v>264</v>
      </c>
      <c r="G36" s="30">
        <v>264</v>
      </c>
      <c r="H36" s="31">
        <f>F36+G36</f>
        <v>528</v>
      </c>
      <c r="I36" s="289">
        <f aca="true" t="shared" si="12" ref="I36:I48">IF(E36=0,0,((H36/E36)-1)*100)</f>
        <v>47.486033519553075</v>
      </c>
      <c r="L36" s="4" t="s">
        <v>14</v>
      </c>
      <c r="M36" s="29">
        <v>25026</v>
      </c>
      <c r="N36" s="36">
        <v>23874</v>
      </c>
      <c r="O36" s="33">
        <f>M36+N36</f>
        <v>48900</v>
      </c>
      <c r="P36" s="34">
        <v>0</v>
      </c>
      <c r="Q36" s="35">
        <f>O36+P36</f>
        <v>48900</v>
      </c>
      <c r="R36" s="29">
        <v>34232</v>
      </c>
      <c r="S36" s="36">
        <v>32262</v>
      </c>
      <c r="T36" s="33">
        <f>+R36+S36</f>
        <v>66494</v>
      </c>
      <c r="U36" s="34">
        <v>0</v>
      </c>
      <c r="V36" s="31">
        <f>T36+U36</f>
        <v>66494</v>
      </c>
      <c r="W36" s="289">
        <f aca="true" t="shared" si="13" ref="W36:W48">IF(Q36=0,0,((V36/Q36)-1)*100)</f>
        <v>35.97955010224949</v>
      </c>
    </row>
    <row r="37" spans="2:23" ht="12.75">
      <c r="B37" s="4" t="s">
        <v>15</v>
      </c>
      <c r="C37" s="29">
        <v>169</v>
      </c>
      <c r="D37" s="30">
        <v>169</v>
      </c>
      <c r="E37" s="35">
        <f>C37+D37</f>
        <v>338</v>
      </c>
      <c r="F37" s="29">
        <v>278</v>
      </c>
      <c r="G37" s="30">
        <v>278</v>
      </c>
      <c r="H37" s="31">
        <f>F37+G37</f>
        <v>556</v>
      </c>
      <c r="I37" s="289">
        <f t="shared" si="12"/>
        <v>64.49704142011834</v>
      </c>
      <c r="L37" s="4" t="s">
        <v>15</v>
      </c>
      <c r="M37" s="29">
        <v>23299</v>
      </c>
      <c r="N37" s="36">
        <v>21400</v>
      </c>
      <c r="O37" s="33">
        <f>M37+N37</f>
        <v>44699</v>
      </c>
      <c r="P37" s="34">
        <v>0</v>
      </c>
      <c r="Q37" s="35">
        <f>O37+P37</f>
        <v>44699</v>
      </c>
      <c r="R37" s="29">
        <v>35360</v>
      </c>
      <c r="S37" s="36">
        <v>34400</v>
      </c>
      <c r="T37" s="33">
        <f>+R37+S37</f>
        <v>69760</v>
      </c>
      <c r="U37" s="34">
        <v>0</v>
      </c>
      <c r="V37" s="31">
        <f>T37+U37</f>
        <v>69760</v>
      </c>
      <c r="W37" s="289">
        <f t="shared" si="13"/>
        <v>56.06613123336093</v>
      </c>
    </row>
    <row r="38" spans="2:23" ht="13.5" thickBot="1">
      <c r="B38" s="12" t="s">
        <v>16</v>
      </c>
      <c r="C38" s="37">
        <v>202</v>
      </c>
      <c r="D38" s="38">
        <v>203</v>
      </c>
      <c r="E38" s="64">
        <f>C38+D38</f>
        <v>405</v>
      </c>
      <c r="F38" s="37">
        <v>292</v>
      </c>
      <c r="G38" s="38">
        <v>289</v>
      </c>
      <c r="H38" s="31">
        <f>F38+G38</f>
        <v>581</v>
      </c>
      <c r="I38" s="289">
        <f t="shared" si="12"/>
        <v>43.4567901234568</v>
      </c>
      <c r="L38" s="12" t="s">
        <v>16</v>
      </c>
      <c r="M38" s="29">
        <v>26758</v>
      </c>
      <c r="N38" s="36">
        <v>22610</v>
      </c>
      <c r="O38" s="33">
        <f>+M38+N38</f>
        <v>49368</v>
      </c>
      <c r="P38" s="34">
        <v>0</v>
      </c>
      <c r="Q38" s="35">
        <f>O38+P38</f>
        <v>49368</v>
      </c>
      <c r="R38" s="29">
        <v>40713</v>
      </c>
      <c r="S38" s="36">
        <v>35886</v>
      </c>
      <c r="T38" s="33">
        <f>+R38+S38</f>
        <v>76599</v>
      </c>
      <c r="U38" s="34">
        <v>0</v>
      </c>
      <c r="V38" s="31">
        <f>T38+U38</f>
        <v>76599</v>
      </c>
      <c r="W38" s="289">
        <f t="shared" si="13"/>
        <v>55.159212445308704</v>
      </c>
    </row>
    <row r="39" spans="2:23" ht="14.25" thickBot="1" thickTop="1">
      <c r="B39" s="39" t="s">
        <v>17</v>
      </c>
      <c r="C39" s="40">
        <f aca="true" t="shared" si="14" ref="C39:H39">C36+C37+C38</f>
        <v>550</v>
      </c>
      <c r="D39" s="41">
        <f t="shared" si="14"/>
        <v>551</v>
      </c>
      <c r="E39" s="43">
        <f t="shared" si="14"/>
        <v>1101</v>
      </c>
      <c r="F39" s="40">
        <f t="shared" si="14"/>
        <v>834</v>
      </c>
      <c r="G39" s="41">
        <f t="shared" si="14"/>
        <v>831</v>
      </c>
      <c r="H39" s="42">
        <f t="shared" si="14"/>
        <v>1665</v>
      </c>
      <c r="I39" s="290">
        <f t="shared" si="12"/>
        <v>51.22615803814714</v>
      </c>
      <c r="L39" s="39" t="s">
        <v>17</v>
      </c>
      <c r="M39" s="40">
        <f aca="true" t="shared" si="15" ref="M39:V39">M36+M37+M38</f>
        <v>75083</v>
      </c>
      <c r="N39" s="41">
        <f t="shared" si="15"/>
        <v>67884</v>
      </c>
      <c r="O39" s="40">
        <f t="shared" si="15"/>
        <v>142967</v>
      </c>
      <c r="P39" s="40">
        <f t="shared" si="15"/>
        <v>0</v>
      </c>
      <c r="Q39" s="40">
        <f t="shared" si="15"/>
        <v>142967</v>
      </c>
      <c r="R39" s="40">
        <f t="shared" si="15"/>
        <v>110305</v>
      </c>
      <c r="S39" s="41">
        <f t="shared" si="15"/>
        <v>102548</v>
      </c>
      <c r="T39" s="40">
        <f t="shared" si="15"/>
        <v>212853</v>
      </c>
      <c r="U39" s="40">
        <f t="shared" si="15"/>
        <v>0</v>
      </c>
      <c r="V39" s="42">
        <f t="shared" si="15"/>
        <v>212853</v>
      </c>
      <c r="W39" s="290">
        <f t="shared" si="13"/>
        <v>48.8826092734687</v>
      </c>
    </row>
    <row r="40" spans="2:23" ht="13.5" thickTop="1">
      <c r="B40" s="4" t="s">
        <v>18</v>
      </c>
      <c r="C40" s="29">
        <v>231</v>
      </c>
      <c r="D40" s="30">
        <v>232</v>
      </c>
      <c r="E40" s="35">
        <f>C40+D40</f>
        <v>463</v>
      </c>
      <c r="F40" s="29">
        <v>298</v>
      </c>
      <c r="G40" s="30">
        <v>301</v>
      </c>
      <c r="H40" s="31">
        <f>F40+G40</f>
        <v>599</v>
      </c>
      <c r="I40" s="289">
        <f t="shared" si="12"/>
        <v>29.373650107991356</v>
      </c>
      <c r="L40" s="4" t="s">
        <v>18</v>
      </c>
      <c r="M40" s="29">
        <v>31408</v>
      </c>
      <c r="N40" s="36">
        <v>32635</v>
      </c>
      <c r="O40" s="33">
        <f>+M40+N40</f>
        <v>64043</v>
      </c>
      <c r="P40" s="34">
        <v>0</v>
      </c>
      <c r="Q40" s="35">
        <f>O40+P40</f>
        <v>64043</v>
      </c>
      <c r="R40" s="29">
        <v>38194</v>
      </c>
      <c r="S40" s="36">
        <v>39364</v>
      </c>
      <c r="T40" s="33">
        <f>+R40+S40</f>
        <v>77558</v>
      </c>
      <c r="U40" s="34">
        <v>0</v>
      </c>
      <c r="V40" s="31">
        <f>T40+U40</f>
        <v>77558</v>
      </c>
      <c r="W40" s="289">
        <f t="shared" si="13"/>
        <v>21.103008915884637</v>
      </c>
    </row>
    <row r="41" spans="2:23" ht="12.75">
      <c r="B41" s="4" t="s">
        <v>19</v>
      </c>
      <c r="C41" s="29">
        <v>211</v>
      </c>
      <c r="D41" s="30">
        <v>211</v>
      </c>
      <c r="E41" s="35">
        <f>+C41+D41</f>
        <v>422</v>
      </c>
      <c r="F41" s="29">
        <v>259</v>
      </c>
      <c r="G41" s="30">
        <v>259</v>
      </c>
      <c r="H41" s="31">
        <f>F41+G41</f>
        <v>518</v>
      </c>
      <c r="I41" s="289">
        <f t="shared" si="12"/>
        <v>22.748815165876767</v>
      </c>
      <c r="L41" s="4" t="s">
        <v>19</v>
      </c>
      <c r="M41" s="29">
        <v>27339</v>
      </c>
      <c r="N41" s="36">
        <v>27543</v>
      </c>
      <c r="O41" s="33">
        <f>+M41+N41</f>
        <v>54882</v>
      </c>
      <c r="P41" s="34">
        <v>0</v>
      </c>
      <c r="Q41" s="35">
        <f>O41+P41</f>
        <v>54882</v>
      </c>
      <c r="R41" s="29">
        <v>34208</v>
      </c>
      <c r="S41" s="36">
        <v>33849</v>
      </c>
      <c r="T41" s="33">
        <f>+R41+S41</f>
        <v>68057</v>
      </c>
      <c r="U41" s="34">
        <v>0</v>
      </c>
      <c r="V41" s="31">
        <f>T41+U41</f>
        <v>68057</v>
      </c>
      <c r="W41" s="289">
        <f t="shared" si="13"/>
        <v>24.006049342225143</v>
      </c>
    </row>
    <row r="42" spans="2:23" ht="13.5" thickBot="1">
      <c r="B42" s="234" t="s">
        <v>20</v>
      </c>
      <c r="C42" s="68">
        <v>235</v>
      </c>
      <c r="D42" s="212">
        <v>236</v>
      </c>
      <c r="E42" s="66">
        <f>+C42+D42</f>
        <v>471</v>
      </c>
      <c r="F42" s="68">
        <v>278</v>
      </c>
      <c r="G42" s="30">
        <v>278</v>
      </c>
      <c r="H42" s="31">
        <f>F42+G42</f>
        <v>556</v>
      </c>
      <c r="I42" s="289">
        <f>IF(E42=0,0,((H42/E42)-1)*100)</f>
        <v>18.046709129511672</v>
      </c>
      <c r="L42" s="85" t="s">
        <v>20</v>
      </c>
      <c r="M42" s="86">
        <v>28709</v>
      </c>
      <c r="N42" s="36">
        <v>29116</v>
      </c>
      <c r="O42" s="33">
        <f>+M42+N42</f>
        <v>57825</v>
      </c>
      <c r="P42" s="87">
        <v>0</v>
      </c>
      <c r="Q42" s="88">
        <f>O42+P42</f>
        <v>57825</v>
      </c>
      <c r="R42" s="86">
        <v>33831</v>
      </c>
      <c r="S42" s="36">
        <v>33812</v>
      </c>
      <c r="T42" s="33">
        <f>+R42+S42</f>
        <v>67643</v>
      </c>
      <c r="U42" s="87">
        <v>0</v>
      </c>
      <c r="V42" s="31">
        <f>T42+U42</f>
        <v>67643</v>
      </c>
      <c r="W42" s="289">
        <f>IF(Q42=0,0,((V42/Q42)-1)*100)</f>
        <v>16.978815391266757</v>
      </c>
    </row>
    <row r="43" spans="2:23" ht="14.25" thickBot="1" thickTop="1">
      <c r="B43" s="235" t="s">
        <v>21</v>
      </c>
      <c r="C43" s="45">
        <f aca="true" t="shared" si="16" ref="C43:H43">+C40+C41+C42</f>
        <v>677</v>
      </c>
      <c r="D43" s="46">
        <f t="shared" si="16"/>
        <v>679</v>
      </c>
      <c r="E43" s="47">
        <f t="shared" si="16"/>
        <v>1356</v>
      </c>
      <c r="F43" s="45">
        <f t="shared" si="16"/>
        <v>835</v>
      </c>
      <c r="G43" s="46">
        <f t="shared" si="16"/>
        <v>838</v>
      </c>
      <c r="H43" s="45">
        <f t="shared" si="16"/>
        <v>1673</v>
      </c>
      <c r="I43" s="309">
        <f t="shared" si="12"/>
        <v>23.377581120943947</v>
      </c>
      <c r="L43" s="44" t="s">
        <v>21</v>
      </c>
      <c r="M43" s="45">
        <f aca="true" t="shared" si="17" ref="M43:V43">+M40+M41+M42</f>
        <v>87456</v>
      </c>
      <c r="N43" s="46">
        <f t="shared" si="17"/>
        <v>89294</v>
      </c>
      <c r="O43" s="47">
        <f t="shared" si="17"/>
        <v>176750</v>
      </c>
      <c r="P43" s="47">
        <f t="shared" si="17"/>
        <v>0</v>
      </c>
      <c r="Q43" s="47">
        <f t="shared" si="17"/>
        <v>176750</v>
      </c>
      <c r="R43" s="45">
        <f t="shared" si="17"/>
        <v>106233</v>
      </c>
      <c r="S43" s="46">
        <f t="shared" si="17"/>
        <v>107025</v>
      </c>
      <c r="T43" s="47">
        <f t="shared" si="17"/>
        <v>213258</v>
      </c>
      <c r="U43" s="47">
        <f t="shared" si="17"/>
        <v>0</v>
      </c>
      <c r="V43" s="47">
        <f t="shared" si="17"/>
        <v>213258</v>
      </c>
      <c r="W43" s="295">
        <f t="shared" si="13"/>
        <v>20.65516265912306</v>
      </c>
    </row>
    <row r="44" spans="2:23" ht="13.5" thickTop="1">
      <c r="B44" s="4" t="s">
        <v>35</v>
      </c>
      <c r="C44" s="29">
        <v>243</v>
      </c>
      <c r="D44" s="30">
        <v>242</v>
      </c>
      <c r="E44" s="35">
        <f>+C44+D44</f>
        <v>485</v>
      </c>
      <c r="F44" s="29">
        <v>252</v>
      </c>
      <c r="G44" s="30">
        <v>252</v>
      </c>
      <c r="H44" s="31">
        <f>SUM(F44:G44)</f>
        <v>504</v>
      </c>
      <c r="I44" s="289">
        <f t="shared" si="12"/>
        <v>3.9175257731958846</v>
      </c>
      <c r="L44" s="4" t="s">
        <v>22</v>
      </c>
      <c r="M44" s="29">
        <v>26470</v>
      </c>
      <c r="N44" s="36">
        <v>26527</v>
      </c>
      <c r="O44" s="33">
        <f>+M44+N44</f>
        <v>52997</v>
      </c>
      <c r="P44" s="34">
        <v>0</v>
      </c>
      <c r="Q44" s="35">
        <f>+O44+P44</f>
        <v>52997</v>
      </c>
      <c r="R44" s="29">
        <v>28496</v>
      </c>
      <c r="S44" s="36">
        <v>27948</v>
      </c>
      <c r="T44" s="33">
        <f>+R44+S44</f>
        <v>56444</v>
      </c>
      <c r="U44" s="34">
        <v>137</v>
      </c>
      <c r="V44" s="35">
        <f>T44+U44</f>
        <v>56581</v>
      </c>
      <c r="W44" s="289">
        <f t="shared" si="13"/>
        <v>6.762646942279749</v>
      </c>
    </row>
    <row r="45" spans="2:23" ht="12.75">
      <c r="B45" s="4" t="s">
        <v>23</v>
      </c>
      <c r="C45" s="29">
        <v>242</v>
      </c>
      <c r="D45" s="30">
        <v>243</v>
      </c>
      <c r="E45" s="35">
        <f>+C45+D45</f>
        <v>485</v>
      </c>
      <c r="F45" s="29">
        <v>222</v>
      </c>
      <c r="G45" s="30">
        <v>222</v>
      </c>
      <c r="H45" s="31">
        <f>SUM(F45:G45)</f>
        <v>444</v>
      </c>
      <c r="I45" s="289">
        <f>IF(E45=0,0,((H45/E45)-1)*100)</f>
        <v>-8.453608247422684</v>
      </c>
      <c r="L45" s="4" t="s">
        <v>23</v>
      </c>
      <c r="M45" s="29">
        <v>25688</v>
      </c>
      <c r="N45" s="36">
        <v>25658</v>
      </c>
      <c r="O45" s="33">
        <f>+M45+N45</f>
        <v>51346</v>
      </c>
      <c r="P45" s="34">
        <v>0</v>
      </c>
      <c r="Q45" s="35">
        <f>+O45+P45</f>
        <v>51346</v>
      </c>
      <c r="R45" s="29">
        <v>23048</v>
      </c>
      <c r="S45" s="36">
        <v>22896</v>
      </c>
      <c r="T45" s="33">
        <f>+R45+S45</f>
        <v>45944</v>
      </c>
      <c r="U45" s="34">
        <v>142</v>
      </c>
      <c r="V45" s="31">
        <f>SUM(T45:U45)</f>
        <v>46086</v>
      </c>
      <c r="W45" s="289">
        <f>IF(Q45=0,0,((V45/Q45)-1)*100)</f>
        <v>-10.244225450862777</v>
      </c>
    </row>
    <row r="46" spans="2:23" ht="13.5" thickBot="1">
      <c r="B46" s="4" t="s">
        <v>24</v>
      </c>
      <c r="C46" s="29">
        <v>234</v>
      </c>
      <c r="D46" s="38">
        <v>234</v>
      </c>
      <c r="E46" s="35">
        <f>+C46+D46</f>
        <v>468</v>
      </c>
      <c r="F46" s="29">
        <v>169</v>
      </c>
      <c r="G46" s="38">
        <v>169</v>
      </c>
      <c r="H46" s="31">
        <f>SUM(F46:G46)</f>
        <v>338</v>
      </c>
      <c r="I46" s="296">
        <f>IF(E46=0,0,((H46/E46)-1)*100)</f>
        <v>-27.77777777777778</v>
      </c>
      <c r="L46" s="4" t="s">
        <v>24</v>
      </c>
      <c r="M46" s="29">
        <v>25227</v>
      </c>
      <c r="N46" s="36">
        <v>24224</v>
      </c>
      <c r="O46" s="51">
        <f>+M46+N46</f>
        <v>49451</v>
      </c>
      <c r="P46" s="52">
        <v>130</v>
      </c>
      <c r="Q46" s="35">
        <f>+O46+P46</f>
        <v>49581</v>
      </c>
      <c r="R46" s="29">
        <v>20736</v>
      </c>
      <c r="S46" s="36">
        <v>20250</v>
      </c>
      <c r="T46" s="51">
        <f>+R46+S46</f>
        <v>40986</v>
      </c>
      <c r="U46" s="52">
        <v>0</v>
      </c>
      <c r="V46" s="31">
        <f>SUM(T46:U46)</f>
        <v>40986</v>
      </c>
      <c r="W46" s="289">
        <f>IF(Q46=0,0,((V46/Q46)-1)*100)</f>
        <v>-17.33526955890361</v>
      </c>
    </row>
    <row r="47" spans="2:23" ht="14.25" thickBot="1" thickTop="1">
      <c r="B47" s="39" t="s">
        <v>60</v>
      </c>
      <c r="C47" s="40">
        <f aca="true" t="shared" si="18" ref="C47:H47">C44+C45+C46</f>
        <v>719</v>
      </c>
      <c r="D47" s="53">
        <f t="shared" si="18"/>
        <v>719</v>
      </c>
      <c r="E47" s="53">
        <f t="shared" si="18"/>
        <v>1438</v>
      </c>
      <c r="F47" s="45">
        <f t="shared" si="18"/>
        <v>643</v>
      </c>
      <c r="G47" s="46">
        <f t="shared" si="18"/>
        <v>643</v>
      </c>
      <c r="H47" s="53">
        <f t="shared" si="18"/>
        <v>1286</v>
      </c>
      <c r="I47" s="290">
        <f>IF(E47=0,0,((H47/E47)-1)*100)</f>
        <v>-10.570236439499304</v>
      </c>
      <c r="L47" s="44" t="s">
        <v>25</v>
      </c>
      <c r="M47" s="45">
        <f aca="true" t="shared" si="19" ref="M47:V47">M44+M45+M46</f>
        <v>77385</v>
      </c>
      <c r="N47" s="45">
        <f t="shared" si="19"/>
        <v>76409</v>
      </c>
      <c r="O47" s="47">
        <f t="shared" si="19"/>
        <v>153794</v>
      </c>
      <c r="P47" s="47">
        <f t="shared" si="19"/>
        <v>130</v>
      </c>
      <c r="Q47" s="47">
        <f t="shared" si="19"/>
        <v>153924</v>
      </c>
      <c r="R47" s="45">
        <f t="shared" si="19"/>
        <v>72280</v>
      </c>
      <c r="S47" s="45">
        <f t="shared" si="19"/>
        <v>71094</v>
      </c>
      <c r="T47" s="47">
        <f t="shared" si="19"/>
        <v>143374</v>
      </c>
      <c r="U47" s="47">
        <f t="shared" si="19"/>
        <v>279</v>
      </c>
      <c r="V47" s="47">
        <f t="shared" si="19"/>
        <v>143653</v>
      </c>
      <c r="W47" s="295">
        <f>IF(Q47=0,0,((V47/Q47)-1)*100)</f>
        <v>-6.672773576570257</v>
      </c>
    </row>
    <row r="48" spans="2:23" ht="14.25" thickBot="1" thickTop="1">
      <c r="B48" s="4" t="s">
        <v>26</v>
      </c>
      <c r="C48" s="29">
        <v>277</v>
      </c>
      <c r="D48" s="30">
        <v>277</v>
      </c>
      <c r="E48" s="67">
        <f>+C48+D48</f>
        <v>554</v>
      </c>
      <c r="F48" s="29">
        <v>171</v>
      </c>
      <c r="G48" s="30">
        <v>171</v>
      </c>
      <c r="H48" s="31">
        <f>SUM(F48:G48)</f>
        <v>342</v>
      </c>
      <c r="I48" s="289">
        <f t="shared" si="12"/>
        <v>-38.26714801444043</v>
      </c>
      <c r="L48" s="4" t="s">
        <v>27</v>
      </c>
      <c r="M48" s="29">
        <v>30270</v>
      </c>
      <c r="N48" s="36">
        <v>29457</v>
      </c>
      <c r="O48" s="51">
        <f>+M48+N48</f>
        <v>59727</v>
      </c>
      <c r="P48" s="59">
        <v>0</v>
      </c>
      <c r="Q48" s="35">
        <f>+O48+P48</f>
        <v>59727</v>
      </c>
      <c r="R48" s="29">
        <v>27068</v>
      </c>
      <c r="S48" s="36">
        <v>25114</v>
      </c>
      <c r="T48" s="51">
        <f>+R48+S48</f>
        <v>52182</v>
      </c>
      <c r="U48" s="59">
        <v>0</v>
      </c>
      <c r="V48" s="31">
        <f>T48+U48</f>
        <v>52182</v>
      </c>
      <c r="W48" s="289">
        <f t="shared" si="13"/>
        <v>-12.63247777387111</v>
      </c>
    </row>
    <row r="49" spans="2:23" ht="14.25" thickBot="1" thickTop="1">
      <c r="B49" s="39" t="s">
        <v>69</v>
      </c>
      <c r="C49" s="40">
        <f aca="true" t="shared" si="20" ref="C49:H49">+C43+C47+C48</f>
        <v>1673</v>
      </c>
      <c r="D49" s="41">
        <f t="shared" si="20"/>
        <v>1675</v>
      </c>
      <c r="E49" s="42">
        <f t="shared" si="20"/>
        <v>3348</v>
      </c>
      <c r="F49" s="40">
        <f t="shared" si="20"/>
        <v>1649</v>
      </c>
      <c r="G49" s="41">
        <f t="shared" si="20"/>
        <v>1652</v>
      </c>
      <c r="H49" s="42">
        <f t="shared" si="20"/>
        <v>3301</v>
      </c>
      <c r="I49" s="291">
        <f>IF(E49=0,0,((H49/E49)-1)*100)</f>
        <v>-1.4038231780167276</v>
      </c>
      <c r="L49" s="39" t="s">
        <v>69</v>
      </c>
      <c r="M49" s="40">
        <f aca="true" t="shared" si="21" ref="M49:V49">+M43+M47+M48</f>
        <v>195111</v>
      </c>
      <c r="N49" s="41">
        <f t="shared" si="21"/>
        <v>195160</v>
      </c>
      <c r="O49" s="40">
        <f t="shared" si="21"/>
        <v>390271</v>
      </c>
      <c r="P49" s="40">
        <f t="shared" si="21"/>
        <v>130</v>
      </c>
      <c r="Q49" s="40">
        <f t="shared" si="21"/>
        <v>390401</v>
      </c>
      <c r="R49" s="40">
        <f t="shared" si="21"/>
        <v>205581</v>
      </c>
      <c r="S49" s="41">
        <f t="shared" si="21"/>
        <v>203233</v>
      </c>
      <c r="T49" s="40">
        <f t="shared" si="21"/>
        <v>408814</v>
      </c>
      <c r="U49" s="40">
        <f t="shared" si="21"/>
        <v>279</v>
      </c>
      <c r="V49" s="42">
        <f t="shared" si="21"/>
        <v>409093</v>
      </c>
      <c r="W49" s="54">
        <f>IF(Q49=0,0,((V49/Q49)-1)*100)</f>
        <v>4.787897571983679</v>
      </c>
    </row>
    <row r="50" spans="2:23" ht="14.25" thickBot="1" thickTop="1">
      <c r="B50" s="39" t="s">
        <v>70</v>
      </c>
      <c r="C50" s="40">
        <f aca="true" t="shared" si="22" ref="C50:H50">+C39+C43+C47+C48</f>
        <v>2223</v>
      </c>
      <c r="D50" s="41">
        <f t="shared" si="22"/>
        <v>2226</v>
      </c>
      <c r="E50" s="42">
        <f t="shared" si="22"/>
        <v>4449</v>
      </c>
      <c r="F50" s="40">
        <f t="shared" si="22"/>
        <v>2483</v>
      </c>
      <c r="G50" s="41">
        <f t="shared" si="22"/>
        <v>2483</v>
      </c>
      <c r="H50" s="42">
        <f t="shared" si="22"/>
        <v>4966</v>
      </c>
      <c r="I50" s="54">
        <f>IF(E50=0,0,((H50/E50)-1)*100)</f>
        <v>11.6205888963812</v>
      </c>
      <c r="L50" s="39" t="s">
        <v>70</v>
      </c>
      <c r="M50" s="40">
        <f aca="true" t="shared" si="23" ref="M50:V50">+M39+M43+M47+M48</f>
        <v>270194</v>
      </c>
      <c r="N50" s="41">
        <f t="shared" si="23"/>
        <v>263044</v>
      </c>
      <c r="O50" s="40">
        <f t="shared" si="23"/>
        <v>533238</v>
      </c>
      <c r="P50" s="40">
        <f t="shared" si="23"/>
        <v>130</v>
      </c>
      <c r="Q50" s="40">
        <f t="shared" si="23"/>
        <v>533368</v>
      </c>
      <c r="R50" s="40">
        <f t="shared" si="23"/>
        <v>315886</v>
      </c>
      <c r="S50" s="41">
        <f t="shared" si="23"/>
        <v>305781</v>
      </c>
      <c r="T50" s="40">
        <f t="shared" si="23"/>
        <v>621667</v>
      </c>
      <c r="U50" s="40">
        <f t="shared" si="23"/>
        <v>279</v>
      </c>
      <c r="V50" s="42">
        <f t="shared" si="23"/>
        <v>621946</v>
      </c>
      <c r="W50" s="54">
        <f>IF(Q50=0,0,((V50/Q50)-1)*100)</f>
        <v>16.607295525790832</v>
      </c>
    </row>
    <row r="51" spans="2:23" ht="13.5" thickTop="1">
      <c r="B51" s="4" t="s">
        <v>28</v>
      </c>
      <c r="C51" s="29">
        <v>278</v>
      </c>
      <c r="D51" s="30">
        <v>278</v>
      </c>
      <c r="E51" s="35">
        <f>+C51+D51</f>
        <v>556</v>
      </c>
      <c r="F51" s="29"/>
      <c r="G51" s="30"/>
      <c r="H51" s="31"/>
      <c r="I51" s="289"/>
      <c r="L51" s="4" t="s">
        <v>28</v>
      </c>
      <c r="M51" s="29">
        <v>31010</v>
      </c>
      <c r="N51" s="36">
        <v>31830</v>
      </c>
      <c r="O51" s="51">
        <f>+M51+N51</f>
        <v>62840</v>
      </c>
      <c r="P51" s="34">
        <v>0</v>
      </c>
      <c r="Q51" s="35">
        <f>+O51+P51</f>
        <v>62840</v>
      </c>
      <c r="R51" s="29"/>
      <c r="S51" s="36"/>
      <c r="T51" s="51"/>
      <c r="U51" s="34"/>
      <c r="V51" s="31"/>
      <c r="W51" s="289"/>
    </row>
    <row r="52" spans="2:23" ht="13.5" thickBot="1">
      <c r="B52" s="4" t="s">
        <v>29</v>
      </c>
      <c r="C52" s="29">
        <v>253</v>
      </c>
      <c r="D52" s="60">
        <v>253</v>
      </c>
      <c r="E52" s="35">
        <f>+C52+D52</f>
        <v>506</v>
      </c>
      <c r="F52" s="29"/>
      <c r="G52" s="60"/>
      <c r="H52" s="31"/>
      <c r="I52" s="289"/>
      <c r="L52" s="4" t="s">
        <v>29</v>
      </c>
      <c r="M52" s="29">
        <v>26122</v>
      </c>
      <c r="N52" s="36">
        <v>25968</v>
      </c>
      <c r="O52" s="51">
        <f>+M52+N52</f>
        <v>52090</v>
      </c>
      <c r="P52" s="52">
        <v>0</v>
      </c>
      <c r="Q52" s="35">
        <f>+O52+P52</f>
        <v>52090</v>
      </c>
      <c r="R52" s="29"/>
      <c r="S52" s="36"/>
      <c r="T52" s="51"/>
      <c r="U52" s="52"/>
      <c r="V52" s="31"/>
      <c r="W52" s="289"/>
    </row>
    <row r="53" spans="2:23" ht="14.25" thickBot="1" thickTop="1">
      <c r="B53" s="39" t="s">
        <v>30</v>
      </c>
      <c r="C53" s="40">
        <f>+C48+C51+C52</f>
        <v>808</v>
      </c>
      <c r="D53" s="41">
        <f>+D48+D51+D52</f>
        <v>808</v>
      </c>
      <c r="E53" s="40">
        <f>+E48+E51+E52</f>
        <v>1616</v>
      </c>
      <c r="F53" s="40"/>
      <c r="G53" s="41"/>
      <c r="H53" s="40"/>
      <c r="I53" s="290"/>
      <c r="L53" s="39" t="s">
        <v>30</v>
      </c>
      <c r="M53" s="40">
        <f>+M48+M51+M52</f>
        <v>87402</v>
      </c>
      <c r="N53" s="41">
        <f>+N48+N51+N52</f>
        <v>87255</v>
      </c>
      <c r="O53" s="40">
        <f>+O48+O51+O52</f>
        <v>174657</v>
      </c>
      <c r="P53" s="40">
        <f>+P48+P51+P52</f>
        <v>0</v>
      </c>
      <c r="Q53" s="40">
        <f>+Q48+Q51+Q52</f>
        <v>174657</v>
      </c>
      <c r="R53" s="40"/>
      <c r="S53" s="41"/>
      <c r="T53" s="40"/>
      <c r="U53" s="40"/>
      <c r="V53" s="40"/>
      <c r="W53" s="290"/>
    </row>
    <row r="54" spans="2:23" ht="14.25" thickBot="1" thickTop="1">
      <c r="B54" s="39" t="s">
        <v>9</v>
      </c>
      <c r="C54" s="40">
        <f>C43+C47+C53+C39</f>
        <v>2754</v>
      </c>
      <c r="D54" s="41">
        <f>D43+D47+D53+D39</f>
        <v>2757</v>
      </c>
      <c r="E54" s="40">
        <f>E43+E47+E53+E39</f>
        <v>5511</v>
      </c>
      <c r="F54" s="40"/>
      <c r="G54" s="41"/>
      <c r="H54" s="40"/>
      <c r="I54" s="290"/>
      <c r="L54" s="39" t="s">
        <v>9</v>
      </c>
      <c r="M54" s="40">
        <f>M43+M47+M53+M39</f>
        <v>327326</v>
      </c>
      <c r="N54" s="41">
        <f>N43+N47+N53+N39</f>
        <v>320842</v>
      </c>
      <c r="O54" s="40">
        <f>O43+O47+O53+O39</f>
        <v>648168</v>
      </c>
      <c r="P54" s="40">
        <f>P43+P47+P53+P39</f>
        <v>130</v>
      </c>
      <c r="Q54" s="40">
        <f>Q43+Q47+Q53+Q39</f>
        <v>648298</v>
      </c>
      <c r="R54" s="40"/>
      <c r="S54" s="41"/>
      <c r="T54" s="40"/>
      <c r="U54" s="40"/>
      <c r="V54" s="40"/>
      <c r="W54" s="290"/>
    </row>
    <row r="55" spans="2:12" ht="13.5" thickTop="1">
      <c r="B55" s="63" t="s">
        <v>65</v>
      </c>
      <c r="L55" s="63" t="s">
        <v>65</v>
      </c>
    </row>
    <row r="56" spans="2:23" ht="12.75">
      <c r="B56" s="348" t="s">
        <v>36</v>
      </c>
      <c r="C56" s="348"/>
      <c r="D56" s="348"/>
      <c r="E56" s="348"/>
      <c r="F56" s="348"/>
      <c r="G56" s="348"/>
      <c r="H56" s="348"/>
      <c r="I56" s="348"/>
      <c r="L56" s="348" t="s">
        <v>37</v>
      </c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8"/>
    </row>
    <row r="57" spans="2:23" ht="15.75">
      <c r="B57" s="349" t="s">
        <v>38</v>
      </c>
      <c r="C57" s="349"/>
      <c r="D57" s="349"/>
      <c r="E57" s="349"/>
      <c r="F57" s="349"/>
      <c r="G57" s="349"/>
      <c r="H57" s="349"/>
      <c r="I57" s="349"/>
      <c r="L57" s="349" t="s">
        <v>39</v>
      </c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</row>
    <row r="58" ht="13.5" thickBot="1"/>
    <row r="59" spans="2:23" ht="17.25" thickBot="1" thickTop="1">
      <c r="B59" s="3"/>
      <c r="C59" s="350" t="s">
        <v>67</v>
      </c>
      <c r="D59" s="351"/>
      <c r="E59" s="352"/>
      <c r="F59" s="353" t="s">
        <v>68</v>
      </c>
      <c r="G59" s="354"/>
      <c r="H59" s="355"/>
      <c r="I59" s="269" t="s">
        <v>4</v>
      </c>
      <c r="L59" s="3"/>
      <c r="M59" s="350" t="s">
        <v>67</v>
      </c>
      <c r="N59" s="351"/>
      <c r="O59" s="351"/>
      <c r="P59" s="351"/>
      <c r="Q59" s="352"/>
      <c r="R59" s="353" t="s">
        <v>68</v>
      </c>
      <c r="S59" s="354"/>
      <c r="T59" s="354"/>
      <c r="U59" s="354"/>
      <c r="V59" s="355"/>
      <c r="W59" s="269" t="s">
        <v>4</v>
      </c>
    </row>
    <row r="60" spans="2:23" ht="13.5" thickTop="1">
      <c r="B60" s="4" t="s">
        <v>5</v>
      </c>
      <c r="C60" s="5"/>
      <c r="D60" s="6"/>
      <c r="E60" s="7"/>
      <c r="F60" s="5"/>
      <c r="G60" s="6"/>
      <c r="H60" s="7"/>
      <c r="I60" s="270" t="s">
        <v>6</v>
      </c>
      <c r="L60" s="4" t="s">
        <v>5</v>
      </c>
      <c r="M60" s="5"/>
      <c r="N60" s="8"/>
      <c r="O60" s="9"/>
      <c r="P60" s="10"/>
      <c r="Q60" s="11"/>
      <c r="R60" s="5"/>
      <c r="S60" s="8"/>
      <c r="T60" s="9"/>
      <c r="U60" s="10"/>
      <c r="V60" s="11"/>
      <c r="W60" s="270" t="s">
        <v>6</v>
      </c>
    </row>
    <row r="61" spans="2:23" ht="13.5" thickBot="1">
      <c r="B61" s="12" t="s">
        <v>40</v>
      </c>
      <c r="C61" s="13" t="s">
        <v>7</v>
      </c>
      <c r="D61" s="260" t="s">
        <v>8</v>
      </c>
      <c r="E61" s="14" t="s">
        <v>9</v>
      </c>
      <c r="F61" s="13" t="s">
        <v>7</v>
      </c>
      <c r="G61" s="260" t="s">
        <v>8</v>
      </c>
      <c r="H61" s="14" t="s">
        <v>9</v>
      </c>
      <c r="I61" s="271"/>
      <c r="L61" s="12"/>
      <c r="M61" s="15" t="s">
        <v>10</v>
      </c>
      <c r="N61" s="16" t="s">
        <v>11</v>
      </c>
      <c r="O61" s="17" t="s">
        <v>12</v>
      </c>
      <c r="P61" s="18" t="s">
        <v>13</v>
      </c>
      <c r="Q61" s="19" t="s">
        <v>9</v>
      </c>
      <c r="R61" s="15" t="s">
        <v>10</v>
      </c>
      <c r="S61" s="16" t="s">
        <v>11</v>
      </c>
      <c r="T61" s="17" t="s">
        <v>12</v>
      </c>
      <c r="U61" s="18" t="s">
        <v>13</v>
      </c>
      <c r="V61" s="19" t="s">
        <v>9</v>
      </c>
      <c r="W61" s="271"/>
    </row>
    <row r="62" spans="2:23" ht="5.25" customHeight="1" thickTop="1">
      <c r="B62" s="4"/>
      <c r="C62" s="20"/>
      <c r="D62" s="21"/>
      <c r="E62" s="22"/>
      <c r="F62" s="20"/>
      <c r="G62" s="21"/>
      <c r="H62" s="22"/>
      <c r="I62" s="274"/>
      <c r="L62" s="4"/>
      <c r="M62" s="23"/>
      <c r="N62" s="24"/>
      <c r="O62" s="25"/>
      <c r="P62" s="26"/>
      <c r="Q62" s="27"/>
      <c r="R62" s="23"/>
      <c r="S62" s="24"/>
      <c r="T62" s="25"/>
      <c r="U62" s="26"/>
      <c r="V62" s="28"/>
      <c r="W62" s="230"/>
    </row>
    <row r="63" spans="2:23" ht="12.75">
      <c r="B63" s="4" t="s">
        <v>14</v>
      </c>
      <c r="C63" s="29">
        <f aca="true" t="shared" si="24" ref="C63:H65">+C9+C36</f>
        <v>180</v>
      </c>
      <c r="D63" s="30">
        <f t="shared" si="24"/>
        <v>180</v>
      </c>
      <c r="E63" s="35">
        <f t="shared" si="24"/>
        <v>360</v>
      </c>
      <c r="F63" s="29">
        <f t="shared" si="24"/>
        <v>264</v>
      </c>
      <c r="G63" s="30">
        <f t="shared" si="24"/>
        <v>264</v>
      </c>
      <c r="H63" s="31">
        <f t="shared" si="24"/>
        <v>528</v>
      </c>
      <c r="I63" s="289">
        <f aca="true" t="shared" si="25" ref="I63:I75">IF(E63=0,0,((H63/E63)-1)*100)</f>
        <v>46.66666666666666</v>
      </c>
      <c r="L63" s="4" t="s">
        <v>14</v>
      </c>
      <c r="M63" s="29">
        <f aca="true" t="shared" si="26" ref="M63:V63">+M9+M36</f>
        <v>25034</v>
      </c>
      <c r="N63" s="36">
        <f t="shared" si="26"/>
        <v>23874</v>
      </c>
      <c r="O63" s="33">
        <f t="shared" si="26"/>
        <v>48908</v>
      </c>
      <c r="P63" s="34">
        <f t="shared" si="26"/>
        <v>0</v>
      </c>
      <c r="Q63" s="35">
        <f t="shared" si="26"/>
        <v>48908</v>
      </c>
      <c r="R63" s="29">
        <f t="shared" si="26"/>
        <v>34232</v>
      </c>
      <c r="S63" s="36">
        <f t="shared" si="26"/>
        <v>32262</v>
      </c>
      <c r="T63" s="33">
        <f t="shared" si="26"/>
        <v>66494</v>
      </c>
      <c r="U63" s="34">
        <f t="shared" si="26"/>
        <v>0</v>
      </c>
      <c r="V63" s="31">
        <f t="shared" si="26"/>
        <v>66494</v>
      </c>
      <c r="W63" s="289">
        <f aca="true" t="shared" si="27" ref="W63:W75">IF(Q63=0,0,((V63/Q63)-1)*100)</f>
        <v>35.95730759793898</v>
      </c>
    </row>
    <row r="64" spans="2:23" ht="12.75">
      <c r="B64" s="4" t="s">
        <v>15</v>
      </c>
      <c r="C64" s="29">
        <f t="shared" si="24"/>
        <v>171</v>
      </c>
      <c r="D64" s="30">
        <f t="shared" si="24"/>
        <v>171</v>
      </c>
      <c r="E64" s="35">
        <f t="shared" si="24"/>
        <v>342</v>
      </c>
      <c r="F64" s="29">
        <f t="shared" si="24"/>
        <v>279</v>
      </c>
      <c r="G64" s="30">
        <f t="shared" si="24"/>
        <v>279</v>
      </c>
      <c r="H64" s="31">
        <f t="shared" si="24"/>
        <v>558</v>
      </c>
      <c r="I64" s="289">
        <f t="shared" si="25"/>
        <v>63.1578947368421</v>
      </c>
      <c r="L64" s="4" t="s">
        <v>15</v>
      </c>
      <c r="M64" s="29">
        <f aca="true" t="shared" si="28" ref="M64:V64">+M10+M37</f>
        <v>23309</v>
      </c>
      <c r="N64" s="36">
        <f t="shared" si="28"/>
        <v>21408</v>
      </c>
      <c r="O64" s="33">
        <f t="shared" si="28"/>
        <v>44717</v>
      </c>
      <c r="P64" s="34">
        <f t="shared" si="28"/>
        <v>0</v>
      </c>
      <c r="Q64" s="35">
        <f t="shared" si="28"/>
        <v>44717</v>
      </c>
      <c r="R64" s="29">
        <f t="shared" si="28"/>
        <v>35362</v>
      </c>
      <c r="S64" s="36">
        <f t="shared" si="28"/>
        <v>34402</v>
      </c>
      <c r="T64" s="33">
        <f t="shared" si="28"/>
        <v>69764</v>
      </c>
      <c r="U64" s="34">
        <f t="shared" si="28"/>
        <v>0</v>
      </c>
      <c r="V64" s="31">
        <f t="shared" si="28"/>
        <v>69764</v>
      </c>
      <c r="W64" s="289">
        <f t="shared" si="27"/>
        <v>56.01225484714985</v>
      </c>
    </row>
    <row r="65" spans="2:23" ht="13.5" thickBot="1">
      <c r="B65" s="12" t="s">
        <v>16</v>
      </c>
      <c r="C65" s="37">
        <f t="shared" si="24"/>
        <v>203</v>
      </c>
      <c r="D65" s="38">
        <f t="shared" si="24"/>
        <v>204</v>
      </c>
      <c r="E65" s="64">
        <f t="shared" si="24"/>
        <v>407</v>
      </c>
      <c r="F65" s="37">
        <f t="shared" si="24"/>
        <v>293</v>
      </c>
      <c r="G65" s="38">
        <f t="shared" si="24"/>
        <v>290</v>
      </c>
      <c r="H65" s="31">
        <f t="shared" si="24"/>
        <v>583</v>
      </c>
      <c r="I65" s="289">
        <f t="shared" si="25"/>
        <v>43.24324324324324</v>
      </c>
      <c r="L65" s="12" t="s">
        <v>16</v>
      </c>
      <c r="M65" s="29">
        <f aca="true" t="shared" si="29" ref="M65:V65">+M11+M38</f>
        <v>26866</v>
      </c>
      <c r="N65" s="36">
        <f t="shared" si="29"/>
        <v>22618</v>
      </c>
      <c r="O65" s="33">
        <f t="shared" si="29"/>
        <v>49484</v>
      </c>
      <c r="P65" s="34">
        <f t="shared" si="29"/>
        <v>0</v>
      </c>
      <c r="Q65" s="35">
        <f t="shared" si="29"/>
        <v>49484</v>
      </c>
      <c r="R65" s="29">
        <f t="shared" si="29"/>
        <v>40718</v>
      </c>
      <c r="S65" s="36">
        <f t="shared" si="29"/>
        <v>35886</v>
      </c>
      <c r="T65" s="33">
        <f t="shared" si="29"/>
        <v>76604</v>
      </c>
      <c r="U65" s="34">
        <f t="shared" si="29"/>
        <v>0</v>
      </c>
      <c r="V65" s="31">
        <f t="shared" si="29"/>
        <v>76604</v>
      </c>
      <c r="W65" s="289">
        <f t="shared" si="27"/>
        <v>54.80559372726539</v>
      </c>
    </row>
    <row r="66" spans="2:23" ht="14.25" thickBot="1" thickTop="1">
      <c r="B66" s="39" t="s">
        <v>17</v>
      </c>
      <c r="C66" s="40">
        <f aca="true" t="shared" si="30" ref="C66:H66">C63+C64+C65</f>
        <v>554</v>
      </c>
      <c r="D66" s="41">
        <f t="shared" si="30"/>
        <v>555</v>
      </c>
      <c r="E66" s="43">
        <f t="shared" si="30"/>
        <v>1109</v>
      </c>
      <c r="F66" s="40">
        <f t="shared" si="30"/>
        <v>836</v>
      </c>
      <c r="G66" s="41">
        <f t="shared" si="30"/>
        <v>833</v>
      </c>
      <c r="H66" s="42">
        <f t="shared" si="30"/>
        <v>1669</v>
      </c>
      <c r="I66" s="290">
        <f t="shared" si="25"/>
        <v>50.49594229035166</v>
      </c>
      <c r="L66" s="39" t="s">
        <v>17</v>
      </c>
      <c r="M66" s="40">
        <f>+M63+M64+M65</f>
        <v>75209</v>
      </c>
      <c r="N66" s="41">
        <f>+N63+N64+N65</f>
        <v>67900</v>
      </c>
      <c r="O66" s="40">
        <f>+O63+O64+O65</f>
        <v>143109</v>
      </c>
      <c r="P66" s="40">
        <f>+P63+P64+P65</f>
        <v>0</v>
      </c>
      <c r="Q66" s="40">
        <f>+Q63+Q64+Q65</f>
        <v>143109</v>
      </c>
      <c r="R66" s="40">
        <f aca="true" t="shared" si="31" ref="R66:V69">+R12+R39</f>
        <v>110312</v>
      </c>
      <c r="S66" s="41">
        <f t="shared" si="31"/>
        <v>102550</v>
      </c>
      <c r="T66" s="40">
        <f t="shared" si="31"/>
        <v>212862</v>
      </c>
      <c r="U66" s="40">
        <f t="shared" si="31"/>
        <v>0</v>
      </c>
      <c r="V66" s="42">
        <f t="shared" si="31"/>
        <v>212862</v>
      </c>
      <c r="W66" s="290">
        <f t="shared" si="27"/>
        <v>48.74116931849151</v>
      </c>
    </row>
    <row r="67" spans="2:23" ht="13.5" thickTop="1">
      <c r="B67" s="4" t="s">
        <v>18</v>
      </c>
      <c r="C67" s="29">
        <f aca="true" t="shared" si="32" ref="C67:H68">+C13+C40</f>
        <v>233</v>
      </c>
      <c r="D67" s="30">
        <f t="shared" si="32"/>
        <v>233</v>
      </c>
      <c r="E67" s="35">
        <f t="shared" si="32"/>
        <v>466</v>
      </c>
      <c r="F67" s="29">
        <f t="shared" si="32"/>
        <v>299</v>
      </c>
      <c r="G67" s="30">
        <f t="shared" si="32"/>
        <v>301</v>
      </c>
      <c r="H67" s="31">
        <f t="shared" si="32"/>
        <v>600</v>
      </c>
      <c r="I67" s="289">
        <f t="shared" si="25"/>
        <v>28.755364806866957</v>
      </c>
      <c r="L67" s="4" t="s">
        <v>18</v>
      </c>
      <c r="M67" s="29">
        <f aca="true" t="shared" si="33" ref="M67:Q69">+M13+M40</f>
        <v>31471</v>
      </c>
      <c r="N67" s="36">
        <f t="shared" si="33"/>
        <v>32638</v>
      </c>
      <c r="O67" s="33">
        <f t="shared" si="33"/>
        <v>64109</v>
      </c>
      <c r="P67" s="34">
        <f t="shared" si="33"/>
        <v>0</v>
      </c>
      <c r="Q67" s="35">
        <f t="shared" si="33"/>
        <v>64109</v>
      </c>
      <c r="R67" s="29">
        <f t="shared" si="31"/>
        <v>38196</v>
      </c>
      <c r="S67" s="36">
        <f t="shared" si="31"/>
        <v>39364</v>
      </c>
      <c r="T67" s="33">
        <f t="shared" si="31"/>
        <v>77560</v>
      </c>
      <c r="U67" s="34">
        <f t="shared" si="31"/>
        <v>0</v>
      </c>
      <c r="V67" s="31">
        <f t="shared" si="31"/>
        <v>77560</v>
      </c>
      <c r="W67" s="289">
        <f t="shared" si="27"/>
        <v>20.98145346207241</v>
      </c>
    </row>
    <row r="68" spans="2:23" ht="12.75">
      <c r="B68" s="4" t="s">
        <v>19</v>
      </c>
      <c r="C68" s="29">
        <f t="shared" si="32"/>
        <v>211</v>
      </c>
      <c r="D68" s="30">
        <f t="shared" si="32"/>
        <v>211</v>
      </c>
      <c r="E68" s="35">
        <f t="shared" si="32"/>
        <v>422</v>
      </c>
      <c r="F68" s="29">
        <f t="shared" si="32"/>
        <v>260</v>
      </c>
      <c r="G68" s="30">
        <f t="shared" si="32"/>
        <v>261</v>
      </c>
      <c r="H68" s="31">
        <f t="shared" si="32"/>
        <v>521</v>
      </c>
      <c r="I68" s="289">
        <f t="shared" si="25"/>
        <v>23.45971563981042</v>
      </c>
      <c r="L68" s="4" t="s">
        <v>19</v>
      </c>
      <c r="M68" s="29">
        <f t="shared" si="33"/>
        <v>27339</v>
      </c>
      <c r="N68" s="36">
        <f t="shared" si="33"/>
        <v>27543</v>
      </c>
      <c r="O68" s="33">
        <f t="shared" si="33"/>
        <v>54882</v>
      </c>
      <c r="P68" s="34">
        <f t="shared" si="33"/>
        <v>0</v>
      </c>
      <c r="Q68" s="35">
        <f t="shared" si="33"/>
        <v>54882</v>
      </c>
      <c r="R68" s="29">
        <f t="shared" si="31"/>
        <v>34373</v>
      </c>
      <c r="S68" s="36">
        <f t="shared" si="31"/>
        <v>34015</v>
      </c>
      <c r="T68" s="33">
        <f t="shared" si="31"/>
        <v>68388</v>
      </c>
      <c r="U68" s="34">
        <f t="shared" si="31"/>
        <v>0</v>
      </c>
      <c r="V68" s="31">
        <f t="shared" si="31"/>
        <v>68388</v>
      </c>
      <c r="W68" s="289">
        <f t="shared" si="27"/>
        <v>24.609161473707218</v>
      </c>
    </row>
    <row r="69" spans="2:23" ht="13.5" thickBot="1">
      <c r="B69" s="4" t="s">
        <v>20</v>
      </c>
      <c r="C69" s="68">
        <f>C15+C42</f>
        <v>239</v>
      </c>
      <c r="D69" s="36">
        <f>D15+D42</f>
        <v>240</v>
      </c>
      <c r="E69" s="69">
        <f>E15+E42</f>
        <v>479</v>
      </c>
      <c r="F69" s="29">
        <f>+F15+F42</f>
        <v>279</v>
      </c>
      <c r="G69" s="30">
        <f>+G15+G42</f>
        <v>279</v>
      </c>
      <c r="H69" s="31">
        <f>+H15+H42</f>
        <v>558</v>
      </c>
      <c r="I69" s="289">
        <f>IF(E69=0,0,((H69/E69)-1)*100)</f>
        <v>16.49269311064718</v>
      </c>
      <c r="L69" s="4" t="s">
        <v>20</v>
      </c>
      <c r="M69" s="68">
        <f t="shared" si="33"/>
        <v>28709</v>
      </c>
      <c r="N69" s="94">
        <f t="shared" si="33"/>
        <v>29131</v>
      </c>
      <c r="O69" s="33">
        <f t="shared" si="33"/>
        <v>57840</v>
      </c>
      <c r="P69" s="34">
        <f t="shared" si="33"/>
        <v>0</v>
      </c>
      <c r="Q69" s="35">
        <f t="shared" si="33"/>
        <v>57840</v>
      </c>
      <c r="R69" s="29">
        <f t="shared" si="31"/>
        <v>33831</v>
      </c>
      <c r="S69" s="36">
        <f t="shared" si="31"/>
        <v>33812</v>
      </c>
      <c r="T69" s="33">
        <f t="shared" si="31"/>
        <v>67643</v>
      </c>
      <c r="U69" s="34">
        <f t="shared" si="31"/>
        <v>0</v>
      </c>
      <c r="V69" s="31">
        <f t="shared" si="31"/>
        <v>67643</v>
      </c>
      <c r="W69" s="289">
        <f>IF(Q69=0,0,((V69/Q69)-1)*100)</f>
        <v>16.94847856154911</v>
      </c>
    </row>
    <row r="70" spans="2:23" ht="14.25" thickBot="1" thickTop="1">
      <c r="B70" s="44" t="s">
        <v>21</v>
      </c>
      <c r="C70" s="45">
        <f aca="true" t="shared" si="34" ref="C70:H70">+C67+C68+C69</f>
        <v>683</v>
      </c>
      <c r="D70" s="125">
        <f t="shared" si="34"/>
        <v>684</v>
      </c>
      <c r="E70" s="47">
        <f t="shared" si="34"/>
        <v>1367</v>
      </c>
      <c r="F70" s="45">
        <f t="shared" si="34"/>
        <v>838</v>
      </c>
      <c r="G70" s="45">
        <f t="shared" si="34"/>
        <v>841</v>
      </c>
      <c r="H70" s="45">
        <f t="shared" si="34"/>
        <v>1679</v>
      </c>
      <c r="I70" s="291">
        <f t="shared" si="25"/>
        <v>22.82370153621067</v>
      </c>
      <c r="L70" s="44" t="s">
        <v>21</v>
      </c>
      <c r="M70" s="45">
        <f aca="true" t="shared" si="35" ref="M70:V70">+M67+M68+M69</f>
        <v>87519</v>
      </c>
      <c r="N70" s="49">
        <f t="shared" si="35"/>
        <v>89312</v>
      </c>
      <c r="O70" s="49">
        <f t="shared" si="35"/>
        <v>176831</v>
      </c>
      <c r="P70" s="47">
        <f t="shared" si="35"/>
        <v>0</v>
      </c>
      <c r="Q70" s="49">
        <f t="shared" si="35"/>
        <v>176831</v>
      </c>
      <c r="R70" s="45">
        <f t="shared" si="35"/>
        <v>106400</v>
      </c>
      <c r="S70" s="49">
        <f t="shared" si="35"/>
        <v>107191</v>
      </c>
      <c r="T70" s="49">
        <f t="shared" si="35"/>
        <v>213591</v>
      </c>
      <c r="U70" s="47">
        <f t="shared" si="35"/>
        <v>0</v>
      </c>
      <c r="V70" s="49">
        <f t="shared" si="35"/>
        <v>213591</v>
      </c>
      <c r="W70" s="295">
        <f t="shared" si="27"/>
        <v>20.788210212010338</v>
      </c>
    </row>
    <row r="71" spans="2:23" ht="13.5" thickTop="1">
      <c r="B71" s="4" t="s">
        <v>22</v>
      </c>
      <c r="C71" s="29">
        <f aca="true" t="shared" si="36" ref="C71:H73">+C17+C44</f>
        <v>245</v>
      </c>
      <c r="D71" s="30">
        <f t="shared" si="36"/>
        <v>244</v>
      </c>
      <c r="E71" s="35">
        <f t="shared" si="36"/>
        <v>489</v>
      </c>
      <c r="F71" s="29">
        <f t="shared" si="36"/>
        <v>255</v>
      </c>
      <c r="G71" s="30">
        <f t="shared" si="36"/>
        <v>255</v>
      </c>
      <c r="H71" s="35">
        <f t="shared" si="36"/>
        <v>510</v>
      </c>
      <c r="I71" s="289">
        <f t="shared" si="25"/>
        <v>4.294478527607359</v>
      </c>
      <c r="L71" s="4" t="s">
        <v>22</v>
      </c>
      <c r="M71" s="29">
        <f aca="true" t="shared" si="37" ref="M71:V71">+M17+M44</f>
        <v>26470</v>
      </c>
      <c r="N71" s="36">
        <f t="shared" si="37"/>
        <v>26530</v>
      </c>
      <c r="O71" s="33">
        <f t="shared" si="37"/>
        <v>53000</v>
      </c>
      <c r="P71" s="34">
        <f t="shared" si="37"/>
        <v>0</v>
      </c>
      <c r="Q71" s="35">
        <f t="shared" si="37"/>
        <v>53000</v>
      </c>
      <c r="R71" s="29">
        <f t="shared" si="37"/>
        <v>28588</v>
      </c>
      <c r="S71" s="36">
        <f t="shared" si="37"/>
        <v>28035</v>
      </c>
      <c r="T71" s="33">
        <f t="shared" si="37"/>
        <v>56623</v>
      </c>
      <c r="U71" s="34">
        <f t="shared" si="37"/>
        <v>137</v>
      </c>
      <c r="V71" s="31">
        <f t="shared" si="37"/>
        <v>56760</v>
      </c>
      <c r="W71" s="289">
        <f t="shared" si="27"/>
        <v>7.094339622641499</v>
      </c>
    </row>
    <row r="72" spans="2:23" ht="12.75">
      <c r="B72" s="4" t="s">
        <v>23</v>
      </c>
      <c r="C72" s="29">
        <f t="shared" si="36"/>
        <v>242</v>
      </c>
      <c r="D72" s="30">
        <f t="shared" si="36"/>
        <v>243</v>
      </c>
      <c r="E72" s="35">
        <f t="shared" si="36"/>
        <v>485</v>
      </c>
      <c r="F72" s="29">
        <f t="shared" si="36"/>
        <v>222</v>
      </c>
      <c r="G72" s="30">
        <f t="shared" si="36"/>
        <v>222</v>
      </c>
      <c r="H72" s="31">
        <f t="shared" si="36"/>
        <v>444</v>
      </c>
      <c r="I72" s="289">
        <f>IF(E72=0,0,((H72/E72)-1)*100)</f>
        <v>-8.453608247422684</v>
      </c>
      <c r="L72" s="4" t="s">
        <v>23</v>
      </c>
      <c r="M72" s="29">
        <f aca="true" t="shared" si="38" ref="M72:V72">+M18+M45</f>
        <v>25688</v>
      </c>
      <c r="N72" s="36">
        <f t="shared" si="38"/>
        <v>25658</v>
      </c>
      <c r="O72" s="33">
        <f t="shared" si="38"/>
        <v>51346</v>
      </c>
      <c r="P72" s="34">
        <f t="shared" si="38"/>
        <v>0</v>
      </c>
      <c r="Q72" s="35">
        <f t="shared" si="38"/>
        <v>51346</v>
      </c>
      <c r="R72" s="29">
        <f t="shared" si="38"/>
        <v>23048</v>
      </c>
      <c r="S72" s="36">
        <f t="shared" si="38"/>
        <v>22896</v>
      </c>
      <c r="T72" s="33">
        <f t="shared" si="38"/>
        <v>45944</v>
      </c>
      <c r="U72" s="34">
        <f t="shared" si="38"/>
        <v>142</v>
      </c>
      <c r="V72" s="31">
        <f t="shared" si="38"/>
        <v>46086</v>
      </c>
      <c r="W72" s="289">
        <f>IF(Q72=0,0,((V72/Q72)-1)*100)</f>
        <v>-10.244225450862777</v>
      </c>
    </row>
    <row r="73" spans="2:23" ht="13.5" thickBot="1">
      <c r="B73" s="4" t="s">
        <v>24</v>
      </c>
      <c r="C73" s="29">
        <f t="shared" si="36"/>
        <v>234</v>
      </c>
      <c r="D73" s="30">
        <f t="shared" si="36"/>
        <v>234</v>
      </c>
      <c r="E73" s="35">
        <f t="shared" si="36"/>
        <v>468</v>
      </c>
      <c r="F73" s="29">
        <f t="shared" si="36"/>
        <v>183</v>
      </c>
      <c r="G73" s="30">
        <f t="shared" si="36"/>
        <v>183</v>
      </c>
      <c r="H73" s="31">
        <f t="shared" si="36"/>
        <v>366</v>
      </c>
      <c r="I73" s="289">
        <f>IF(E73=0,0,((H73/E73)-1)*100)</f>
        <v>-21.794871794871796</v>
      </c>
      <c r="L73" s="4" t="s">
        <v>24</v>
      </c>
      <c r="M73" s="29">
        <f aca="true" t="shared" si="39" ref="M73:V73">+M19+M46</f>
        <v>25227</v>
      </c>
      <c r="N73" s="36">
        <f t="shared" si="39"/>
        <v>24224</v>
      </c>
      <c r="O73" s="33">
        <f t="shared" si="39"/>
        <v>49451</v>
      </c>
      <c r="P73" s="34">
        <f t="shared" si="39"/>
        <v>130</v>
      </c>
      <c r="Q73" s="35">
        <f t="shared" si="39"/>
        <v>49581</v>
      </c>
      <c r="R73" s="29">
        <f t="shared" si="39"/>
        <v>20812</v>
      </c>
      <c r="S73" s="36">
        <f t="shared" si="39"/>
        <v>20326</v>
      </c>
      <c r="T73" s="51">
        <f t="shared" si="39"/>
        <v>41138</v>
      </c>
      <c r="U73" s="52">
        <f t="shared" si="39"/>
        <v>0</v>
      </c>
      <c r="V73" s="31">
        <f t="shared" si="39"/>
        <v>41138</v>
      </c>
      <c r="W73" s="289">
        <f>IF(Q73=0,0,((V73/Q73)-1)*100)</f>
        <v>-17.028700510276117</v>
      </c>
    </row>
    <row r="74" spans="2:23" ht="14.25" thickBot="1" thickTop="1">
      <c r="B74" s="39" t="s">
        <v>60</v>
      </c>
      <c r="C74" s="40">
        <f aca="true" t="shared" si="40" ref="C74:H74">C71+C72+C73</f>
        <v>721</v>
      </c>
      <c r="D74" s="53">
        <f t="shared" si="40"/>
        <v>721</v>
      </c>
      <c r="E74" s="53">
        <f t="shared" si="40"/>
        <v>1442</v>
      </c>
      <c r="F74" s="45">
        <f t="shared" si="40"/>
        <v>660</v>
      </c>
      <c r="G74" s="46">
        <f t="shared" si="40"/>
        <v>660</v>
      </c>
      <c r="H74" s="53">
        <f t="shared" si="40"/>
        <v>1320</v>
      </c>
      <c r="I74" s="290">
        <f>IF(E74=0,0,((H74/E74)-1)*100)</f>
        <v>-8.46047156726768</v>
      </c>
      <c r="L74" s="44" t="s">
        <v>25</v>
      </c>
      <c r="M74" s="45">
        <f aca="true" t="shared" si="41" ref="M74:V74">M71+M72+M73</f>
        <v>77385</v>
      </c>
      <c r="N74" s="45">
        <f t="shared" si="41"/>
        <v>76412</v>
      </c>
      <c r="O74" s="47">
        <f t="shared" si="41"/>
        <v>153797</v>
      </c>
      <c r="P74" s="47">
        <f t="shared" si="41"/>
        <v>130</v>
      </c>
      <c r="Q74" s="47">
        <f t="shared" si="41"/>
        <v>153927</v>
      </c>
      <c r="R74" s="45">
        <f t="shared" si="41"/>
        <v>72448</v>
      </c>
      <c r="S74" s="45">
        <f t="shared" si="41"/>
        <v>71257</v>
      </c>
      <c r="T74" s="47">
        <f t="shared" si="41"/>
        <v>143705</v>
      </c>
      <c r="U74" s="47">
        <f t="shared" si="41"/>
        <v>279</v>
      </c>
      <c r="V74" s="47">
        <f t="shared" si="41"/>
        <v>143984</v>
      </c>
      <c r="W74" s="295">
        <f>IF(Q74=0,0,((V74/Q74)-1)*100)</f>
        <v>-6.45955550358287</v>
      </c>
    </row>
    <row r="75" spans="2:23" ht="14.25" thickBot="1" thickTop="1">
      <c r="B75" s="4" t="s">
        <v>27</v>
      </c>
      <c r="C75" s="29">
        <f aca="true" t="shared" si="42" ref="C75:H75">+C21+C48</f>
        <v>277</v>
      </c>
      <c r="D75" s="30">
        <f t="shared" si="42"/>
        <v>277</v>
      </c>
      <c r="E75" s="67">
        <f t="shared" si="42"/>
        <v>554</v>
      </c>
      <c r="F75" s="29">
        <f t="shared" si="42"/>
        <v>172</v>
      </c>
      <c r="G75" s="30">
        <f t="shared" si="42"/>
        <v>172</v>
      </c>
      <c r="H75" s="31">
        <f t="shared" si="42"/>
        <v>344</v>
      </c>
      <c r="I75" s="289">
        <f t="shared" si="25"/>
        <v>-37.906137184115515</v>
      </c>
      <c r="L75" s="4" t="s">
        <v>27</v>
      </c>
      <c r="M75" s="29">
        <f aca="true" t="shared" si="43" ref="M75:V75">+M21+M48</f>
        <v>30270</v>
      </c>
      <c r="N75" s="36">
        <f t="shared" si="43"/>
        <v>29457</v>
      </c>
      <c r="O75" s="33">
        <f t="shared" si="43"/>
        <v>59727</v>
      </c>
      <c r="P75" s="34">
        <f t="shared" si="43"/>
        <v>0</v>
      </c>
      <c r="Q75" s="35">
        <f t="shared" si="43"/>
        <v>59727</v>
      </c>
      <c r="R75" s="29">
        <f t="shared" si="43"/>
        <v>27068</v>
      </c>
      <c r="S75" s="36">
        <f t="shared" si="43"/>
        <v>25114</v>
      </c>
      <c r="T75" s="51">
        <f t="shared" si="43"/>
        <v>52182</v>
      </c>
      <c r="U75" s="59">
        <f t="shared" si="43"/>
        <v>1</v>
      </c>
      <c r="V75" s="31">
        <f t="shared" si="43"/>
        <v>52183</v>
      </c>
      <c r="W75" s="289">
        <f t="shared" si="27"/>
        <v>-12.63080348920923</v>
      </c>
    </row>
    <row r="76" spans="2:23" ht="14.25" thickBot="1" thickTop="1">
      <c r="B76" s="39" t="s">
        <v>69</v>
      </c>
      <c r="C76" s="40">
        <f aca="true" t="shared" si="44" ref="C76:H76">+C70+C74+C75</f>
        <v>1681</v>
      </c>
      <c r="D76" s="41">
        <f t="shared" si="44"/>
        <v>1682</v>
      </c>
      <c r="E76" s="42">
        <f t="shared" si="44"/>
        <v>3363</v>
      </c>
      <c r="F76" s="40">
        <f t="shared" si="44"/>
        <v>1670</v>
      </c>
      <c r="G76" s="41">
        <f t="shared" si="44"/>
        <v>1673</v>
      </c>
      <c r="H76" s="42">
        <f t="shared" si="44"/>
        <v>3343</v>
      </c>
      <c r="I76" s="291">
        <f>IF(E76=0,0,((H76/E76)-1)*100)</f>
        <v>-0.5947071067499254</v>
      </c>
      <c r="L76" s="39" t="s">
        <v>69</v>
      </c>
      <c r="M76" s="40">
        <f aca="true" t="shared" si="45" ref="M76:V76">+M70+M74+M75</f>
        <v>195174</v>
      </c>
      <c r="N76" s="41">
        <f t="shared" si="45"/>
        <v>195181</v>
      </c>
      <c r="O76" s="40">
        <f t="shared" si="45"/>
        <v>390355</v>
      </c>
      <c r="P76" s="40">
        <f t="shared" si="45"/>
        <v>130</v>
      </c>
      <c r="Q76" s="40">
        <f t="shared" si="45"/>
        <v>390485</v>
      </c>
      <c r="R76" s="40">
        <f t="shared" si="45"/>
        <v>205916</v>
      </c>
      <c r="S76" s="41">
        <f t="shared" si="45"/>
        <v>203562</v>
      </c>
      <c r="T76" s="40">
        <f t="shared" si="45"/>
        <v>409478</v>
      </c>
      <c r="U76" s="40">
        <f t="shared" si="45"/>
        <v>280</v>
      </c>
      <c r="V76" s="42">
        <f t="shared" si="45"/>
        <v>409758</v>
      </c>
      <c r="W76" s="54">
        <f>IF(Q76=0,0,((V76/Q76)-1)*100)</f>
        <v>4.935656939447108</v>
      </c>
    </row>
    <row r="77" spans="2:23" ht="14.25" thickBot="1" thickTop="1">
      <c r="B77" s="39" t="s">
        <v>70</v>
      </c>
      <c r="C77" s="40">
        <f aca="true" t="shared" si="46" ref="C77:H77">+C66+C70+C74+C75</f>
        <v>2235</v>
      </c>
      <c r="D77" s="41">
        <f t="shared" si="46"/>
        <v>2237</v>
      </c>
      <c r="E77" s="42">
        <f t="shared" si="46"/>
        <v>4472</v>
      </c>
      <c r="F77" s="40">
        <f t="shared" si="46"/>
        <v>2506</v>
      </c>
      <c r="G77" s="41">
        <f t="shared" si="46"/>
        <v>2506</v>
      </c>
      <c r="H77" s="42">
        <f t="shared" si="46"/>
        <v>5012</v>
      </c>
      <c r="I77" s="54">
        <f>IF(E77=0,0,((H77/E77)-1)*100)</f>
        <v>12.075134168157419</v>
      </c>
      <c r="L77" s="39" t="s">
        <v>70</v>
      </c>
      <c r="M77" s="40">
        <f aca="true" t="shared" si="47" ref="M77:V77">+M66+M70+M74+M75</f>
        <v>270383</v>
      </c>
      <c r="N77" s="41">
        <f t="shared" si="47"/>
        <v>263081</v>
      </c>
      <c r="O77" s="40">
        <f t="shared" si="47"/>
        <v>533464</v>
      </c>
      <c r="P77" s="40">
        <f t="shared" si="47"/>
        <v>130</v>
      </c>
      <c r="Q77" s="40">
        <f t="shared" si="47"/>
        <v>533594</v>
      </c>
      <c r="R77" s="40">
        <f t="shared" si="47"/>
        <v>316228</v>
      </c>
      <c r="S77" s="41">
        <f t="shared" si="47"/>
        <v>306112</v>
      </c>
      <c r="T77" s="40">
        <f t="shared" si="47"/>
        <v>622340</v>
      </c>
      <c r="U77" s="40">
        <f t="shared" si="47"/>
        <v>280</v>
      </c>
      <c r="V77" s="42">
        <f t="shared" si="47"/>
        <v>622620</v>
      </c>
      <c r="W77" s="54">
        <f>IF(Q77=0,0,((V77/Q77)-1)*100)</f>
        <v>16.684220587188015</v>
      </c>
    </row>
    <row r="78" spans="2:23" ht="13.5" thickTop="1">
      <c r="B78" s="4" t="s">
        <v>28</v>
      </c>
      <c r="C78" s="29">
        <f aca="true" t="shared" si="48" ref="C78:E79">+C24+C51</f>
        <v>280</v>
      </c>
      <c r="D78" s="30">
        <f t="shared" si="48"/>
        <v>280</v>
      </c>
      <c r="E78" s="35">
        <f t="shared" si="48"/>
        <v>560</v>
      </c>
      <c r="F78" s="29"/>
      <c r="G78" s="30"/>
      <c r="H78" s="31"/>
      <c r="I78" s="289"/>
      <c r="L78" s="4" t="s">
        <v>28</v>
      </c>
      <c r="M78" s="29">
        <f>+M24+M51</f>
        <v>31024</v>
      </c>
      <c r="N78" s="36">
        <f>+N24+N51</f>
        <v>31844</v>
      </c>
      <c r="O78" s="33">
        <f>+O24+O51</f>
        <v>62868</v>
      </c>
      <c r="P78" s="34">
        <f>+P24+P51</f>
        <v>0</v>
      </c>
      <c r="Q78" s="35">
        <f>+Q24+Q51</f>
        <v>62868</v>
      </c>
      <c r="R78" s="29"/>
      <c r="S78" s="36"/>
      <c r="T78" s="33"/>
      <c r="U78" s="34"/>
      <c r="V78" s="31"/>
      <c r="W78" s="289"/>
    </row>
    <row r="79" spans="2:23" ht="13.5" thickBot="1">
      <c r="B79" s="4" t="s">
        <v>29</v>
      </c>
      <c r="C79" s="29">
        <f t="shared" si="48"/>
        <v>257</v>
      </c>
      <c r="D79" s="30">
        <f t="shared" si="48"/>
        <v>257</v>
      </c>
      <c r="E79" s="35">
        <f t="shared" si="48"/>
        <v>514</v>
      </c>
      <c r="F79" s="29"/>
      <c r="G79" s="30"/>
      <c r="H79" s="31"/>
      <c r="I79" s="289"/>
      <c r="L79" s="4" t="s">
        <v>29</v>
      </c>
      <c r="M79" s="29">
        <f>+M25+M52</f>
        <v>26251</v>
      </c>
      <c r="N79" s="36">
        <f>+N25+N52</f>
        <v>26070</v>
      </c>
      <c r="O79" s="33">
        <f>+O25+O52</f>
        <v>52321</v>
      </c>
      <c r="P79" s="34">
        <f>+P25+P52</f>
        <v>0</v>
      </c>
      <c r="Q79" s="35">
        <f>+Q25+Q52</f>
        <v>52321</v>
      </c>
      <c r="R79" s="29"/>
      <c r="S79" s="36"/>
      <c r="T79" s="33"/>
      <c r="U79" s="34"/>
      <c r="V79" s="31"/>
      <c r="W79" s="289"/>
    </row>
    <row r="80" spans="2:23" ht="14.25" thickBot="1" thickTop="1">
      <c r="B80" s="39" t="s">
        <v>30</v>
      </c>
      <c r="C80" s="40">
        <f>+C75+C78+C79</f>
        <v>814</v>
      </c>
      <c r="D80" s="41">
        <f>+D75+D78+D79</f>
        <v>814</v>
      </c>
      <c r="E80" s="40">
        <f>+E75+E78+E79</f>
        <v>1628</v>
      </c>
      <c r="F80" s="40"/>
      <c r="G80" s="41"/>
      <c r="H80" s="40"/>
      <c r="I80" s="290"/>
      <c r="L80" s="39" t="s">
        <v>30</v>
      </c>
      <c r="M80" s="40">
        <f>+M75+M78+M79</f>
        <v>87545</v>
      </c>
      <c r="N80" s="41">
        <f>+N75+N78+N79</f>
        <v>87371</v>
      </c>
      <c r="O80" s="40">
        <f>+O75+O78+O79</f>
        <v>174916</v>
      </c>
      <c r="P80" s="40">
        <f>+P75+P78+P79</f>
        <v>0</v>
      </c>
      <c r="Q80" s="40">
        <f>+Q75+Q78+Q79</f>
        <v>174916</v>
      </c>
      <c r="R80" s="40"/>
      <c r="S80" s="41"/>
      <c r="T80" s="40"/>
      <c r="U80" s="40"/>
      <c r="V80" s="40"/>
      <c r="W80" s="290"/>
    </row>
    <row r="81" spans="2:23" ht="14.25" thickBot="1" thickTop="1">
      <c r="B81" s="39" t="s">
        <v>9</v>
      </c>
      <c r="C81" s="40">
        <f>C70+C74+C80+C66</f>
        <v>2772</v>
      </c>
      <c r="D81" s="41">
        <f>D70+D74+D80+D66</f>
        <v>2774</v>
      </c>
      <c r="E81" s="40">
        <f>E70+E74+E80+E66</f>
        <v>5546</v>
      </c>
      <c r="F81" s="40"/>
      <c r="G81" s="41"/>
      <c r="H81" s="40"/>
      <c r="I81" s="290"/>
      <c r="L81" s="39" t="s">
        <v>9</v>
      </c>
      <c r="M81" s="40">
        <f>M70+M74+M80+M66</f>
        <v>327658</v>
      </c>
      <c r="N81" s="41">
        <f>N70+N74+N80+N66</f>
        <v>320995</v>
      </c>
      <c r="O81" s="40">
        <f>O70+O74+O80+O66</f>
        <v>648653</v>
      </c>
      <c r="P81" s="40">
        <f>P70+P74+P80+P66</f>
        <v>130</v>
      </c>
      <c r="Q81" s="40">
        <f>Q70+Q74+Q80+Q66</f>
        <v>648783</v>
      </c>
      <c r="R81" s="40"/>
      <c r="S81" s="41"/>
      <c r="T81" s="40"/>
      <c r="U81" s="40"/>
      <c r="V81" s="40"/>
      <c r="W81" s="290"/>
    </row>
    <row r="82" spans="2:12" ht="13.5" thickTop="1">
      <c r="B82" s="63" t="s">
        <v>65</v>
      </c>
      <c r="L82" s="63" t="s">
        <v>65</v>
      </c>
    </row>
    <row r="83" spans="12:23" ht="12.75">
      <c r="L83" s="348" t="s">
        <v>41</v>
      </c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</row>
    <row r="84" spans="12:23" ht="15.75">
      <c r="L84" s="349" t="s">
        <v>42</v>
      </c>
      <c r="M84" s="349"/>
      <c r="N84" s="349"/>
      <c r="O84" s="349"/>
      <c r="P84" s="349"/>
      <c r="Q84" s="349"/>
      <c r="R84" s="349"/>
      <c r="S84" s="349"/>
      <c r="T84" s="349"/>
      <c r="U84" s="349"/>
      <c r="V84" s="349"/>
      <c r="W84" s="349"/>
    </row>
    <row r="85" ht="13.5" thickBot="1">
      <c r="W85" s="272" t="s">
        <v>43</v>
      </c>
    </row>
    <row r="86" spans="12:23" ht="17.25" thickBot="1" thickTop="1">
      <c r="L86" s="3"/>
      <c r="M86" s="350" t="s">
        <v>67</v>
      </c>
      <c r="N86" s="351"/>
      <c r="O86" s="351"/>
      <c r="P86" s="351"/>
      <c r="Q86" s="352"/>
      <c r="R86" s="353" t="s">
        <v>68</v>
      </c>
      <c r="S86" s="354"/>
      <c r="T86" s="354"/>
      <c r="U86" s="354"/>
      <c r="V86" s="355"/>
      <c r="W86" s="269" t="s">
        <v>4</v>
      </c>
    </row>
    <row r="87" spans="12:23" ht="13.5" thickTop="1">
      <c r="L87" s="4" t="s">
        <v>5</v>
      </c>
      <c r="M87" s="5"/>
      <c r="N87" s="8"/>
      <c r="O87" s="9"/>
      <c r="P87" s="10"/>
      <c r="Q87" s="11"/>
      <c r="R87" s="5"/>
      <c r="S87" s="8"/>
      <c r="T87" s="9"/>
      <c r="U87" s="10"/>
      <c r="V87" s="11"/>
      <c r="W87" s="270" t="s">
        <v>6</v>
      </c>
    </row>
    <row r="88" spans="12:23" ht="13.5" thickBot="1">
      <c r="L88" s="12"/>
      <c r="M88" s="15" t="s">
        <v>44</v>
      </c>
      <c r="N88" s="16" t="s">
        <v>45</v>
      </c>
      <c r="O88" s="17" t="s">
        <v>46</v>
      </c>
      <c r="P88" s="18" t="s">
        <v>13</v>
      </c>
      <c r="Q88" s="19" t="s">
        <v>9</v>
      </c>
      <c r="R88" s="15" t="s">
        <v>44</v>
      </c>
      <c r="S88" s="16" t="s">
        <v>45</v>
      </c>
      <c r="T88" s="17" t="s">
        <v>46</v>
      </c>
      <c r="U88" s="18" t="s">
        <v>13</v>
      </c>
      <c r="V88" s="19" t="s">
        <v>9</v>
      </c>
      <c r="W88" s="271"/>
    </row>
    <row r="89" spans="12:23" ht="4.5" customHeight="1" thickTop="1">
      <c r="L89" s="4"/>
      <c r="M89" s="23"/>
      <c r="N89" s="24"/>
      <c r="O89" s="25"/>
      <c r="P89" s="26"/>
      <c r="Q89" s="27"/>
      <c r="R89" s="23"/>
      <c r="S89" s="24"/>
      <c r="T89" s="25"/>
      <c r="U89" s="26"/>
      <c r="V89" s="28"/>
      <c r="W89" s="230"/>
    </row>
    <row r="90" spans="1:23" ht="12.75">
      <c r="A90" s="70"/>
      <c r="B90" s="70"/>
      <c r="C90" s="70"/>
      <c r="D90" s="70"/>
      <c r="E90" s="70"/>
      <c r="F90" s="70"/>
      <c r="G90" s="70"/>
      <c r="H90" s="70"/>
      <c r="I90" s="277"/>
      <c r="J90" s="70"/>
      <c r="L90" s="4" t="s">
        <v>14</v>
      </c>
      <c r="M90" s="29">
        <v>0</v>
      </c>
      <c r="N90" s="36">
        <v>0</v>
      </c>
      <c r="O90" s="33">
        <f>M90+N90</f>
        <v>0</v>
      </c>
      <c r="P90" s="34">
        <v>0</v>
      </c>
      <c r="Q90" s="35">
        <f>O90+P90</f>
        <v>0</v>
      </c>
      <c r="R90" s="29">
        <v>0</v>
      </c>
      <c r="S90" s="36">
        <v>0</v>
      </c>
      <c r="T90" s="33">
        <f>R90+S90</f>
        <v>0</v>
      </c>
      <c r="U90" s="34">
        <v>0</v>
      </c>
      <c r="V90" s="31">
        <f>T90+U90</f>
        <v>0</v>
      </c>
      <c r="W90" s="32">
        <f aca="true" t="shared" si="49" ref="W90:W104">IF(Q90=0,0,((V90/Q90)-1)*100)</f>
        <v>0</v>
      </c>
    </row>
    <row r="91" spans="1:23" ht="12.75">
      <c r="A91" s="70"/>
      <c r="B91" s="70"/>
      <c r="C91" s="70"/>
      <c r="D91" s="70"/>
      <c r="E91" s="70"/>
      <c r="F91" s="70"/>
      <c r="G91" s="70"/>
      <c r="H91" s="70"/>
      <c r="I91" s="277"/>
      <c r="J91" s="70"/>
      <c r="L91" s="4" t="s">
        <v>15</v>
      </c>
      <c r="M91" s="29">
        <v>0</v>
      </c>
      <c r="N91" s="36">
        <v>0</v>
      </c>
      <c r="O91" s="33">
        <f>M91+N91</f>
        <v>0</v>
      </c>
      <c r="P91" s="34">
        <v>0</v>
      </c>
      <c r="Q91" s="35">
        <f>O91+P91</f>
        <v>0</v>
      </c>
      <c r="R91" s="29">
        <v>0</v>
      </c>
      <c r="S91" s="36">
        <v>0</v>
      </c>
      <c r="T91" s="33">
        <f>R91+S91</f>
        <v>0</v>
      </c>
      <c r="U91" s="34">
        <v>0</v>
      </c>
      <c r="V91" s="31">
        <f>T91+U91</f>
        <v>0</v>
      </c>
      <c r="W91" s="32">
        <f t="shared" si="49"/>
        <v>0</v>
      </c>
    </row>
    <row r="92" spans="1:23" ht="13.5" thickBot="1">
      <c r="A92" s="70"/>
      <c r="B92" s="70"/>
      <c r="C92" s="70"/>
      <c r="D92" s="70"/>
      <c r="E92" s="70"/>
      <c r="F92" s="70"/>
      <c r="G92" s="70"/>
      <c r="H92" s="70"/>
      <c r="I92" s="277"/>
      <c r="J92" s="70"/>
      <c r="L92" s="12" t="s">
        <v>16</v>
      </c>
      <c r="M92" s="29">
        <v>0</v>
      </c>
      <c r="N92" s="36">
        <v>0</v>
      </c>
      <c r="O92" s="33">
        <f>M92+N92</f>
        <v>0</v>
      </c>
      <c r="P92" s="34">
        <v>0</v>
      </c>
      <c r="Q92" s="35">
        <f>O92+P92</f>
        <v>0</v>
      </c>
      <c r="R92" s="29">
        <v>0</v>
      </c>
      <c r="S92" s="36">
        <v>0</v>
      </c>
      <c r="T92" s="33">
        <f>R92+S92</f>
        <v>0</v>
      </c>
      <c r="U92" s="34">
        <v>0</v>
      </c>
      <c r="V92" s="31">
        <f>T92+U92</f>
        <v>0</v>
      </c>
      <c r="W92" s="32">
        <f t="shared" si="49"/>
        <v>0</v>
      </c>
    </row>
    <row r="93" spans="1:23" ht="14.25" thickBot="1" thickTop="1">
      <c r="A93" s="70"/>
      <c r="B93" s="70"/>
      <c r="C93" s="70"/>
      <c r="D93" s="70"/>
      <c r="E93" s="70"/>
      <c r="F93" s="70"/>
      <c r="G93" s="70"/>
      <c r="H93" s="70"/>
      <c r="I93" s="277"/>
      <c r="J93" s="70"/>
      <c r="L93" s="39" t="s">
        <v>17</v>
      </c>
      <c r="M93" s="40">
        <f>M90+M91+M92</f>
        <v>0</v>
      </c>
      <c r="N93" s="41">
        <f>N90+N91+N92</f>
        <v>0</v>
      </c>
      <c r="O93" s="40">
        <f>O90+O91+O92</f>
        <v>0</v>
      </c>
      <c r="P93" s="40">
        <f>P90+P91+P92</f>
        <v>0</v>
      </c>
      <c r="Q93" s="40">
        <f>Q90+Q91+Q92</f>
        <v>0</v>
      </c>
      <c r="R93" s="40">
        <v>0</v>
      </c>
      <c r="S93" s="41">
        <v>0</v>
      </c>
      <c r="T93" s="40">
        <v>0</v>
      </c>
      <c r="U93" s="40">
        <v>0</v>
      </c>
      <c r="V93" s="42">
        <v>0</v>
      </c>
      <c r="W93" s="54">
        <f t="shared" si="49"/>
        <v>0</v>
      </c>
    </row>
    <row r="94" spans="1:23" ht="13.5" thickTop="1">
      <c r="A94" s="70"/>
      <c r="B94" s="70"/>
      <c r="C94" s="70"/>
      <c r="D94" s="70"/>
      <c r="E94" s="70"/>
      <c r="F94" s="70"/>
      <c r="G94" s="70"/>
      <c r="H94" s="70"/>
      <c r="I94" s="277"/>
      <c r="J94" s="70"/>
      <c r="L94" s="4" t="s">
        <v>18</v>
      </c>
      <c r="M94" s="29">
        <v>0</v>
      </c>
      <c r="N94" s="36">
        <v>0</v>
      </c>
      <c r="O94" s="33">
        <f>M94+N94</f>
        <v>0</v>
      </c>
      <c r="P94" s="34">
        <v>0</v>
      </c>
      <c r="Q94" s="35">
        <f>O94+P94</f>
        <v>0</v>
      </c>
      <c r="R94" s="29">
        <v>0</v>
      </c>
      <c r="S94" s="36">
        <v>0</v>
      </c>
      <c r="T94" s="33">
        <f>R94+S94</f>
        <v>0</v>
      </c>
      <c r="U94" s="34">
        <v>0</v>
      </c>
      <c r="V94" s="31">
        <f>T94+U94</f>
        <v>0</v>
      </c>
      <c r="W94" s="32">
        <f t="shared" si="49"/>
        <v>0</v>
      </c>
    </row>
    <row r="95" spans="1:23" ht="12.75">
      <c r="A95" s="70"/>
      <c r="B95" s="70"/>
      <c r="C95" s="70"/>
      <c r="D95" s="70"/>
      <c r="E95" s="70"/>
      <c r="F95" s="70"/>
      <c r="G95" s="70"/>
      <c r="H95" s="70"/>
      <c r="I95" s="277"/>
      <c r="J95" s="70"/>
      <c r="L95" s="4" t="s">
        <v>19</v>
      </c>
      <c r="M95" s="29">
        <v>0</v>
      </c>
      <c r="N95" s="36">
        <v>0</v>
      </c>
      <c r="O95" s="33">
        <f>M95+N95</f>
        <v>0</v>
      </c>
      <c r="P95" s="34">
        <v>0</v>
      </c>
      <c r="Q95" s="35">
        <f>O95+P95</f>
        <v>0</v>
      </c>
      <c r="R95" s="29">
        <v>0</v>
      </c>
      <c r="S95" s="36">
        <v>0</v>
      </c>
      <c r="T95" s="33">
        <f>R95+S95</f>
        <v>0</v>
      </c>
      <c r="U95" s="34">
        <v>0</v>
      </c>
      <c r="V95" s="31">
        <f>T95+U95</f>
        <v>0</v>
      </c>
      <c r="W95" s="32">
        <f t="shared" si="49"/>
        <v>0</v>
      </c>
    </row>
    <row r="96" spans="1:23" ht="13.5" thickBot="1">
      <c r="A96" s="70"/>
      <c r="B96" s="70"/>
      <c r="C96" s="70"/>
      <c r="D96" s="70"/>
      <c r="E96" s="70"/>
      <c r="F96" s="70"/>
      <c r="G96" s="70"/>
      <c r="H96" s="70"/>
      <c r="I96" s="277"/>
      <c r="J96" s="70"/>
      <c r="L96" s="4" t="s">
        <v>20</v>
      </c>
      <c r="M96" s="29">
        <v>0</v>
      </c>
      <c r="N96" s="36">
        <v>0</v>
      </c>
      <c r="O96" s="33">
        <f>M96+N96</f>
        <v>0</v>
      </c>
      <c r="P96" s="34">
        <v>0</v>
      </c>
      <c r="Q96" s="35">
        <f>O96+P96</f>
        <v>0</v>
      </c>
      <c r="R96" s="29">
        <v>0</v>
      </c>
      <c r="S96" s="36">
        <v>0</v>
      </c>
      <c r="T96" s="33">
        <f>R96+S96</f>
        <v>0</v>
      </c>
      <c r="U96" s="34">
        <v>0</v>
      </c>
      <c r="V96" s="31">
        <f>T96+U96</f>
        <v>0</v>
      </c>
      <c r="W96" s="32">
        <f t="shared" si="49"/>
        <v>0</v>
      </c>
    </row>
    <row r="97" spans="1:26" ht="14.25" thickBot="1" thickTop="1">
      <c r="A97" s="70"/>
      <c r="B97" s="70"/>
      <c r="C97" s="70"/>
      <c r="D97" s="70"/>
      <c r="E97" s="70"/>
      <c r="F97" s="70"/>
      <c r="G97" s="70"/>
      <c r="H97" s="70"/>
      <c r="I97" s="277"/>
      <c r="J97" s="70"/>
      <c r="L97" s="44" t="s">
        <v>21</v>
      </c>
      <c r="M97" s="45">
        <f aca="true" t="shared" si="50" ref="M97:V97">+M94+M95+M96</f>
        <v>0</v>
      </c>
      <c r="N97" s="46">
        <f t="shared" si="50"/>
        <v>0</v>
      </c>
      <c r="O97" s="49">
        <f t="shared" si="50"/>
        <v>0</v>
      </c>
      <c r="P97" s="47">
        <f t="shared" si="50"/>
        <v>0</v>
      </c>
      <c r="Q97" s="49">
        <f t="shared" si="50"/>
        <v>0</v>
      </c>
      <c r="R97" s="45">
        <f t="shared" si="50"/>
        <v>0</v>
      </c>
      <c r="S97" s="46">
        <f t="shared" si="50"/>
        <v>0</v>
      </c>
      <c r="T97" s="49">
        <f t="shared" si="50"/>
        <v>0</v>
      </c>
      <c r="U97" s="47">
        <f t="shared" si="50"/>
        <v>0</v>
      </c>
      <c r="V97" s="47">
        <f t="shared" si="50"/>
        <v>0</v>
      </c>
      <c r="W97" s="211">
        <f t="shared" si="49"/>
        <v>0</v>
      </c>
      <c r="Y97" s="101"/>
      <c r="Z97" s="101"/>
    </row>
    <row r="98" spans="1:23" ht="13.5" thickTop="1">
      <c r="A98" s="70"/>
      <c r="B98" s="70"/>
      <c r="C98" s="70"/>
      <c r="D98" s="70"/>
      <c r="E98" s="70"/>
      <c r="F98" s="70"/>
      <c r="G98" s="70"/>
      <c r="H98" s="70"/>
      <c r="I98" s="277"/>
      <c r="J98" s="70"/>
      <c r="L98" s="4" t="s">
        <v>22</v>
      </c>
      <c r="M98" s="29">
        <v>0</v>
      </c>
      <c r="N98" s="36">
        <v>0</v>
      </c>
      <c r="O98" s="33">
        <f>M98+N98</f>
        <v>0</v>
      </c>
      <c r="P98" s="34">
        <v>0</v>
      </c>
      <c r="Q98" s="35">
        <f>O98+P98</f>
        <v>0</v>
      </c>
      <c r="R98" s="29">
        <v>0</v>
      </c>
      <c r="S98" s="36">
        <v>0</v>
      </c>
      <c r="T98" s="33">
        <f>R98+S98</f>
        <v>0</v>
      </c>
      <c r="U98" s="34">
        <v>0</v>
      </c>
      <c r="V98" s="31">
        <f>T98+U98</f>
        <v>0</v>
      </c>
      <c r="W98" s="32">
        <f t="shared" si="49"/>
        <v>0</v>
      </c>
    </row>
    <row r="99" spans="1:23" ht="12.75">
      <c r="A99" s="70"/>
      <c r="B99" s="70"/>
      <c r="C99" s="70"/>
      <c r="D99" s="70"/>
      <c r="E99" s="70"/>
      <c r="F99" s="70"/>
      <c r="G99" s="70"/>
      <c r="H99" s="70"/>
      <c r="I99" s="277"/>
      <c r="J99" s="70"/>
      <c r="L99" s="4" t="s">
        <v>23</v>
      </c>
      <c r="M99" s="29">
        <v>0</v>
      </c>
      <c r="N99" s="36">
        <v>0</v>
      </c>
      <c r="O99" s="33">
        <f>M99+N99</f>
        <v>0</v>
      </c>
      <c r="P99" s="34">
        <v>0</v>
      </c>
      <c r="Q99" s="35">
        <f>O99+P99</f>
        <v>0</v>
      </c>
      <c r="R99" s="29">
        <v>0</v>
      </c>
      <c r="S99" s="36">
        <v>0</v>
      </c>
      <c r="T99" s="33">
        <f>R99+S99</f>
        <v>0</v>
      </c>
      <c r="U99" s="34">
        <v>0</v>
      </c>
      <c r="V99" s="31">
        <f>T99+U99</f>
        <v>0</v>
      </c>
      <c r="W99" s="32">
        <f t="shared" si="49"/>
        <v>0</v>
      </c>
    </row>
    <row r="100" spans="1:23" ht="13.5" thickBot="1">
      <c r="A100" s="70"/>
      <c r="B100" s="70"/>
      <c r="C100" s="70"/>
      <c r="D100" s="70"/>
      <c r="E100" s="70"/>
      <c r="F100" s="70"/>
      <c r="G100" s="70"/>
      <c r="H100" s="70"/>
      <c r="I100" s="277"/>
      <c r="J100" s="70"/>
      <c r="L100" s="4" t="s">
        <v>24</v>
      </c>
      <c r="M100" s="29">
        <v>0</v>
      </c>
      <c r="N100" s="36">
        <v>0</v>
      </c>
      <c r="O100" s="51">
        <f>M100+N100</f>
        <v>0</v>
      </c>
      <c r="P100" s="52">
        <v>0</v>
      </c>
      <c r="Q100" s="35">
        <f>O100+P100</f>
        <v>0</v>
      </c>
      <c r="R100" s="29">
        <v>0</v>
      </c>
      <c r="S100" s="36">
        <v>0</v>
      </c>
      <c r="T100" s="51">
        <f>R100+S100</f>
        <v>0</v>
      </c>
      <c r="U100" s="52">
        <v>0</v>
      </c>
      <c r="V100" s="31">
        <f>T100+U100</f>
        <v>0</v>
      </c>
      <c r="W100" s="32">
        <f t="shared" si="49"/>
        <v>0</v>
      </c>
    </row>
    <row r="101" spans="1:23" ht="14.25" thickBot="1" thickTop="1">
      <c r="A101" s="70"/>
      <c r="B101" s="70"/>
      <c r="C101" s="70"/>
      <c r="D101" s="70"/>
      <c r="E101" s="70"/>
      <c r="F101" s="70"/>
      <c r="G101" s="70"/>
      <c r="H101" s="70"/>
      <c r="I101" s="277"/>
      <c r="J101" s="70"/>
      <c r="L101" s="44" t="s">
        <v>25</v>
      </c>
      <c r="M101" s="45">
        <f aca="true" t="shared" si="51" ref="M101:V101">M98+M99+M100</f>
        <v>0</v>
      </c>
      <c r="N101" s="45">
        <f t="shared" si="51"/>
        <v>0</v>
      </c>
      <c r="O101" s="47">
        <f t="shared" si="51"/>
        <v>0</v>
      </c>
      <c r="P101" s="47">
        <f t="shared" si="51"/>
        <v>0</v>
      </c>
      <c r="Q101" s="47">
        <f t="shared" si="51"/>
        <v>0</v>
      </c>
      <c r="R101" s="45">
        <f t="shared" si="51"/>
        <v>0</v>
      </c>
      <c r="S101" s="45">
        <f t="shared" si="51"/>
        <v>0</v>
      </c>
      <c r="T101" s="47">
        <f t="shared" si="51"/>
        <v>0</v>
      </c>
      <c r="U101" s="47">
        <f t="shared" si="51"/>
        <v>0</v>
      </c>
      <c r="V101" s="47">
        <f t="shared" si="51"/>
        <v>0</v>
      </c>
      <c r="W101" s="211">
        <f t="shared" si="49"/>
        <v>0</v>
      </c>
    </row>
    <row r="102" spans="1:23" ht="14.25" thickBot="1" thickTop="1">
      <c r="A102" s="70"/>
      <c r="B102" s="70"/>
      <c r="C102" s="70"/>
      <c r="D102" s="70"/>
      <c r="E102" s="70"/>
      <c r="F102" s="70"/>
      <c r="G102" s="70"/>
      <c r="H102" s="70"/>
      <c r="I102" s="277"/>
      <c r="J102" s="70"/>
      <c r="L102" s="4" t="s">
        <v>27</v>
      </c>
      <c r="M102" s="29">
        <v>0</v>
      </c>
      <c r="N102" s="36">
        <v>0</v>
      </c>
      <c r="O102" s="51">
        <f>M102+N102</f>
        <v>0</v>
      </c>
      <c r="P102" s="59">
        <v>0</v>
      </c>
      <c r="Q102" s="35">
        <f>O102+P102</f>
        <v>0</v>
      </c>
      <c r="R102" s="29">
        <v>0</v>
      </c>
      <c r="S102" s="36">
        <v>0</v>
      </c>
      <c r="T102" s="51">
        <f>R102+S102</f>
        <v>0</v>
      </c>
      <c r="U102" s="59">
        <v>0</v>
      </c>
      <c r="V102" s="31">
        <f>T102+U102</f>
        <v>0</v>
      </c>
      <c r="W102" s="32">
        <f t="shared" si="49"/>
        <v>0</v>
      </c>
    </row>
    <row r="103" spans="1:26" ht="14.25" thickBot="1" thickTop="1">
      <c r="A103" s="244"/>
      <c r="B103" s="262"/>
      <c r="C103" s="264"/>
      <c r="D103" s="264"/>
      <c r="E103" s="264"/>
      <c r="F103" s="264"/>
      <c r="G103" s="264"/>
      <c r="H103" s="264"/>
      <c r="I103" s="344"/>
      <c r="J103" s="244"/>
      <c r="L103" s="39" t="s">
        <v>69</v>
      </c>
      <c r="M103" s="40">
        <f aca="true" t="shared" si="52" ref="M103:V103">+M97+M101+M102</f>
        <v>0</v>
      </c>
      <c r="N103" s="41">
        <f t="shared" si="52"/>
        <v>0</v>
      </c>
      <c r="O103" s="40">
        <f t="shared" si="52"/>
        <v>0</v>
      </c>
      <c r="P103" s="40">
        <f t="shared" si="52"/>
        <v>0</v>
      </c>
      <c r="Q103" s="40">
        <f t="shared" si="52"/>
        <v>0</v>
      </c>
      <c r="R103" s="40">
        <f t="shared" si="52"/>
        <v>0</v>
      </c>
      <c r="S103" s="41">
        <f t="shared" si="52"/>
        <v>0</v>
      </c>
      <c r="T103" s="40">
        <f t="shared" si="52"/>
        <v>0</v>
      </c>
      <c r="U103" s="40">
        <f t="shared" si="52"/>
        <v>0</v>
      </c>
      <c r="V103" s="42">
        <f t="shared" si="52"/>
        <v>0</v>
      </c>
      <c r="W103" s="54">
        <f t="shared" si="49"/>
        <v>0</v>
      </c>
      <c r="Y103" s="101"/>
      <c r="Z103" s="101"/>
    </row>
    <row r="104" spans="1:26" ht="14.25" thickBot="1" thickTop="1">
      <c r="A104" s="70"/>
      <c r="B104" s="262"/>
      <c r="C104" s="264"/>
      <c r="D104" s="264"/>
      <c r="E104" s="264"/>
      <c r="F104" s="264"/>
      <c r="G104" s="264"/>
      <c r="H104" s="264"/>
      <c r="I104" s="337"/>
      <c r="J104" s="70"/>
      <c r="L104" s="39" t="s">
        <v>70</v>
      </c>
      <c r="M104" s="40">
        <f aca="true" t="shared" si="53" ref="M104:V104">+M93+M97+M101+M102</f>
        <v>0</v>
      </c>
      <c r="N104" s="41">
        <f t="shared" si="53"/>
        <v>0</v>
      </c>
      <c r="O104" s="40">
        <f t="shared" si="53"/>
        <v>0</v>
      </c>
      <c r="P104" s="40">
        <f t="shared" si="53"/>
        <v>0</v>
      </c>
      <c r="Q104" s="40">
        <f t="shared" si="53"/>
        <v>0</v>
      </c>
      <c r="R104" s="40">
        <f t="shared" si="53"/>
        <v>0</v>
      </c>
      <c r="S104" s="41">
        <f t="shared" si="53"/>
        <v>0</v>
      </c>
      <c r="T104" s="40">
        <f t="shared" si="53"/>
        <v>0</v>
      </c>
      <c r="U104" s="40">
        <f t="shared" si="53"/>
        <v>0</v>
      </c>
      <c r="V104" s="42">
        <f t="shared" si="53"/>
        <v>0</v>
      </c>
      <c r="W104" s="54">
        <f t="shared" si="49"/>
        <v>0</v>
      </c>
      <c r="Y104" s="101"/>
      <c r="Z104" s="101"/>
    </row>
    <row r="105" spans="1:23" ht="13.5" thickTop="1">
      <c r="A105" s="70"/>
      <c r="B105" s="70"/>
      <c r="C105" s="70"/>
      <c r="D105" s="70"/>
      <c r="E105" s="70"/>
      <c r="F105" s="70"/>
      <c r="G105" s="70"/>
      <c r="H105" s="70"/>
      <c r="I105" s="277"/>
      <c r="J105" s="70"/>
      <c r="L105" s="4" t="s">
        <v>28</v>
      </c>
      <c r="M105" s="29">
        <v>0</v>
      </c>
      <c r="N105" s="36">
        <v>0</v>
      </c>
      <c r="O105" s="51">
        <f>M105+N105</f>
        <v>0</v>
      </c>
      <c r="P105" s="34">
        <v>0</v>
      </c>
      <c r="Q105" s="35">
        <f>O105+P105</f>
        <v>0</v>
      </c>
      <c r="R105" s="29"/>
      <c r="S105" s="36"/>
      <c r="T105" s="51"/>
      <c r="U105" s="34"/>
      <c r="V105" s="31"/>
      <c r="W105" s="32"/>
    </row>
    <row r="106" spans="1:23" ht="13.5" thickBot="1">
      <c r="A106" s="8"/>
      <c r="B106" s="70"/>
      <c r="C106" s="70"/>
      <c r="D106" s="70"/>
      <c r="E106" s="70"/>
      <c r="F106" s="70"/>
      <c r="G106" s="70"/>
      <c r="H106" s="70"/>
      <c r="I106" s="277"/>
      <c r="J106" s="8"/>
      <c r="L106" s="4" t="s">
        <v>29</v>
      </c>
      <c r="M106" s="29"/>
      <c r="N106" s="36"/>
      <c r="O106" s="51">
        <f>M106+N106</f>
        <v>0</v>
      </c>
      <c r="P106" s="34"/>
      <c r="Q106" s="35">
        <f>O106+P106</f>
        <v>0</v>
      </c>
      <c r="R106" s="29"/>
      <c r="S106" s="36"/>
      <c r="T106" s="51"/>
      <c r="U106" s="34"/>
      <c r="V106" s="31"/>
      <c r="W106" s="32"/>
    </row>
    <row r="107" spans="1:23" ht="14.25" thickBot="1" thickTop="1">
      <c r="A107" s="70"/>
      <c r="B107" s="70"/>
      <c r="C107" s="70"/>
      <c r="D107" s="70"/>
      <c r="E107" s="70"/>
      <c r="F107" s="70"/>
      <c r="G107" s="70"/>
      <c r="H107" s="70"/>
      <c r="I107" s="277"/>
      <c r="J107" s="70"/>
      <c r="L107" s="39" t="s">
        <v>30</v>
      </c>
      <c r="M107" s="40">
        <f>+M102+M105+M106</f>
        <v>0</v>
      </c>
      <c r="N107" s="41">
        <f>+N102+N105+N106</f>
        <v>0</v>
      </c>
      <c r="O107" s="40">
        <f>+O102+O105+O106</f>
        <v>0</v>
      </c>
      <c r="P107" s="40">
        <f>+P102+P105+P106</f>
        <v>0</v>
      </c>
      <c r="Q107" s="40">
        <f>+Q102+Q105+Q106</f>
        <v>0</v>
      </c>
      <c r="R107" s="40"/>
      <c r="S107" s="41"/>
      <c r="T107" s="40"/>
      <c r="U107" s="40"/>
      <c r="V107" s="40"/>
      <c r="W107" s="54"/>
    </row>
    <row r="108" spans="1:26" ht="14.25" thickBot="1" thickTop="1">
      <c r="A108" s="70"/>
      <c r="B108" s="70"/>
      <c r="C108" s="70"/>
      <c r="D108" s="70"/>
      <c r="E108" s="70"/>
      <c r="F108" s="70"/>
      <c r="G108" s="70"/>
      <c r="H108" s="70"/>
      <c r="I108" s="277"/>
      <c r="J108" s="70"/>
      <c r="L108" s="39" t="s">
        <v>9</v>
      </c>
      <c r="M108" s="40">
        <f>M97+M101+M107+M93</f>
        <v>0</v>
      </c>
      <c r="N108" s="41">
        <f>N97+N101+N107+N93</f>
        <v>0</v>
      </c>
      <c r="O108" s="40">
        <f>O97+O101+O107+O93</f>
        <v>0</v>
      </c>
      <c r="P108" s="40">
        <f>P97+P101+P107+P93</f>
        <v>0</v>
      </c>
      <c r="Q108" s="40">
        <f>Q97+Q101+Q107+Q93</f>
        <v>0</v>
      </c>
      <c r="R108" s="40"/>
      <c r="S108" s="40"/>
      <c r="T108" s="40"/>
      <c r="U108" s="40"/>
      <c r="V108" s="40"/>
      <c r="W108" s="54"/>
      <c r="Y108" s="101"/>
      <c r="Z108" s="101"/>
    </row>
    <row r="109" spans="1:12" ht="13.5" thickTop="1">
      <c r="A109" s="70"/>
      <c r="B109" s="70"/>
      <c r="C109" s="70"/>
      <c r="D109" s="70"/>
      <c r="E109" s="70"/>
      <c r="F109" s="70"/>
      <c r="G109" s="70"/>
      <c r="H109" s="70"/>
      <c r="I109" s="277"/>
      <c r="J109" s="70"/>
      <c r="L109" s="63" t="s">
        <v>65</v>
      </c>
    </row>
    <row r="110" spans="2:23" ht="12.75">
      <c r="B110" s="70"/>
      <c r="C110" s="70"/>
      <c r="D110" s="70"/>
      <c r="E110" s="70"/>
      <c r="F110" s="70"/>
      <c r="G110" s="70"/>
      <c r="H110" s="70"/>
      <c r="I110" s="277"/>
      <c r="L110" s="348" t="s">
        <v>47</v>
      </c>
      <c r="M110" s="348"/>
      <c r="N110" s="348"/>
      <c r="O110" s="348"/>
      <c r="P110" s="348"/>
      <c r="Q110" s="348"/>
      <c r="R110" s="348"/>
      <c r="S110" s="348"/>
      <c r="T110" s="348"/>
      <c r="U110" s="348"/>
      <c r="V110" s="348"/>
      <c r="W110" s="348"/>
    </row>
    <row r="111" spans="2:23" ht="15.75">
      <c r="B111" s="70"/>
      <c r="C111" s="70"/>
      <c r="D111" s="70"/>
      <c r="E111" s="70"/>
      <c r="F111" s="70"/>
      <c r="G111" s="70"/>
      <c r="H111" s="70"/>
      <c r="I111" s="277"/>
      <c r="L111" s="349" t="s">
        <v>48</v>
      </c>
      <c r="M111" s="349"/>
      <c r="N111" s="349"/>
      <c r="O111" s="349"/>
      <c r="P111" s="349"/>
      <c r="Q111" s="349"/>
      <c r="R111" s="349"/>
      <c r="S111" s="349"/>
      <c r="T111" s="349"/>
      <c r="U111" s="349"/>
      <c r="V111" s="349"/>
      <c r="W111" s="349"/>
    </row>
    <row r="112" spans="2:23" ht="13.5" thickBot="1">
      <c r="B112" s="70"/>
      <c r="C112" s="70"/>
      <c r="D112" s="70"/>
      <c r="E112" s="70"/>
      <c r="F112" s="70"/>
      <c r="G112" s="70"/>
      <c r="H112" s="70"/>
      <c r="I112" s="277"/>
      <c r="W112" s="272" t="s">
        <v>43</v>
      </c>
    </row>
    <row r="113" spans="2:23" ht="17.25" thickBot="1" thickTop="1">
      <c r="B113" s="70"/>
      <c r="C113" s="70"/>
      <c r="D113" s="70"/>
      <c r="E113" s="70"/>
      <c r="F113" s="70"/>
      <c r="G113" s="70"/>
      <c r="H113" s="70"/>
      <c r="I113" s="277"/>
      <c r="L113" s="3"/>
      <c r="M113" s="350" t="s">
        <v>67</v>
      </c>
      <c r="N113" s="351"/>
      <c r="O113" s="351"/>
      <c r="P113" s="351"/>
      <c r="Q113" s="352"/>
      <c r="R113" s="353" t="s">
        <v>68</v>
      </c>
      <c r="S113" s="354"/>
      <c r="T113" s="354"/>
      <c r="U113" s="354"/>
      <c r="V113" s="355"/>
      <c r="W113" s="269" t="s">
        <v>4</v>
      </c>
    </row>
    <row r="114" spans="2:23" ht="13.5" thickTop="1">
      <c r="B114" s="70"/>
      <c r="C114" s="70"/>
      <c r="D114" s="70"/>
      <c r="E114" s="70"/>
      <c r="F114" s="70"/>
      <c r="G114" s="70"/>
      <c r="H114" s="70"/>
      <c r="I114" s="277"/>
      <c r="L114" s="4" t="s">
        <v>5</v>
      </c>
      <c r="M114" s="5"/>
      <c r="N114" s="8"/>
      <c r="O114" s="9"/>
      <c r="P114" s="10"/>
      <c r="Q114" s="11"/>
      <c r="R114" s="5"/>
      <c r="S114" s="8"/>
      <c r="T114" s="9"/>
      <c r="U114" s="10"/>
      <c r="V114" s="11"/>
      <c r="W114" s="270" t="s">
        <v>6</v>
      </c>
    </row>
    <row r="115" spans="2:23" ht="13.5" thickBot="1">
      <c r="B115" s="70"/>
      <c r="C115" s="70"/>
      <c r="D115" s="70"/>
      <c r="E115" s="70"/>
      <c r="F115" s="70"/>
      <c r="G115" s="70"/>
      <c r="H115" s="70"/>
      <c r="I115" s="277"/>
      <c r="L115" s="12"/>
      <c r="M115" s="15" t="s">
        <v>44</v>
      </c>
      <c r="N115" s="16" t="s">
        <v>45</v>
      </c>
      <c r="O115" s="17" t="s">
        <v>46</v>
      </c>
      <c r="P115" s="18" t="s">
        <v>13</v>
      </c>
      <c r="Q115" s="19" t="s">
        <v>9</v>
      </c>
      <c r="R115" s="15" t="s">
        <v>44</v>
      </c>
      <c r="S115" s="16" t="s">
        <v>45</v>
      </c>
      <c r="T115" s="17" t="s">
        <v>46</v>
      </c>
      <c r="U115" s="18" t="s">
        <v>13</v>
      </c>
      <c r="V115" s="19" t="s">
        <v>9</v>
      </c>
      <c r="W115" s="271"/>
    </row>
    <row r="116" spans="2:23" ht="4.5" customHeight="1" thickTop="1">
      <c r="B116" s="70"/>
      <c r="C116" s="70"/>
      <c r="D116" s="70"/>
      <c r="E116" s="70"/>
      <c r="F116" s="70"/>
      <c r="G116" s="70"/>
      <c r="H116" s="70"/>
      <c r="I116" s="277"/>
      <c r="L116" s="4"/>
      <c r="M116" s="213"/>
      <c r="N116" s="214"/>
      <c r="O116" s="215"/>
      <c r="P116" s="216"/>
      <c r="Q116" s="217"/>
      <c r="R116" s="213"/>
      <c r="S116" s="214"/>
      <c r="T116" s="215"/>
      <c r="U116" s="216"/>
      <c r="V116" s="218"/>
      <c r="W116" s="230"/>
    </row>
    <row r="117" spans="2:23" ht="12.75">
      <c r="B117" s="70"/>
      <c r="C117" s="70"/>
      <c r="D117" s="70"/>
      <c r="E117" s="70"/>
      <c r="F117" s="70"/>
      <c r="G117" s="70"/>
      <c r="H117" s="70"/>
      <c r="I117" s="277"/>
      <c r="L117" s="4" t="s">
        <v>14</v>
      </c>
      <c r="M117" s="29">
        <v>57</v>
      </c>
      <c r="N117" s="36">
        <v>116</v>
      </c>
      <c r="O117" s="33">
        <f>M117+N117</f>
        <v>173</v>
      </c>
      <c r="P117" s="34">
        <v>0</v>
      </c>
      <c r="Q117" s="35">
        <f>O117+P117</f>
        <v>173</v>
      </c>
      <c r="R117" s="29">
        <v>56</v>
      </c>
      <c r="S117" s="36">
        <v>141</v>
      </c>
      <c r="T117" s="33">
        <f>R117+S117</f>
        <v>197</v>
      </c>
      <c r="U117" s="34">
        <v>0</v>
      </c>
      <c r="V117" s="31">
        <f>T117+U117</f>
        <v>197</v>
      </c>
      <c r="W117" s="289">
        <f aca="true" t="shared" si="54" ref="W117:W129">IF(Q117=0,0,((V117/Q117)-1)*100)</f>
        <v>13.87283236994219</v>
      </c>
    </row>
    <row r="118" spans="2:23" ht="12.75">
      <c r="B118" s="70"/>
      <c r="C118" s="70"/>
      <c r="D118" s="70"/>
      <c r="E118" s="70"/>
      <c r="F118" s="70"/>
      <c r="G118" s="70"/>
      <c r="H118" s="70"/>
      <c r="I118" s="277"/>
      <c r="L118" s="4" t="s">
        <v>15</v>
      </c>
      <c r="M118" s="29">
        <v>47</v>
      </c>
      <c r="N118" s="36">
        <v>99</v>
      </c>
      <c r="O118" s="33">
        <f>M118+N118</f>
        <v>146</v>
      </c>
      <c r="P118" s="34">
        <v>0</v>
      </c>
      <c r="Q118" s="35">
        <f>O118+P118</f>
        <v>146</v>
      </c>
      <c r="R118" s="29">
        <v>54</v>
      </c>
      <c r="S118" s="36">
        <v>133</v>
      </c>
      <c r="T118" s="33">
        <f>R118+S118</f>
        <v>187</v>
      </c>
      <c r="U118" s="34">
        <v>0</v>
      </c>
      <c r="V118" s="31">
        <f>T118+U118</f>
        <v>187</v>
      </c>
      <c r="W118" s="289">
        <f t="shared" si="54"/>
        <v>28.08219178082192</v>
      </c>
    </row>
    <row r="119" spans="2:23" ht="13.5" thickBot="1">
      <c r="B119" s="70"/>
      <c r="C119" s="70"/>
      <c r="D119" s="70"/>
      <c r="E119" s="70"/>
      <c r="F119" s="70"/>
      <c r="G119" s="70"/>
      <c r="H119" s="70"/>
      <c r="I119" s="277"/>
      <c r="L119" s="12" t="s">
        <v>16</v>
      </c>
      <c r="M119" s="29">
        <v>52</v>
      </c>
      <c r="N119" s="36">
        <v>134</v>
      </c>
      <c r="O119" s="33">
        <f>M119+N119</f>
        <v>186</v>
      </c>
      <c r="P119" s="34">
        <v>0</v>
      </c>
      <c r="Q119" s="35">
        <f>O119+P119</f>
        <v>186</v>
      </c>
      <c r="R119" s="29">
        <v>74</v>
      </c>
      <c r="S119" s="36">
        <v>146</v>
      </c>
      <c r="T119" s="33">
        <f>+R119+S119</f>
        <v>220</v>
      </c>
      <c r="U119" s="34">
        <v>0</v>
      </c>
      <c r="V119" s="31">
        <f>T119+U119</f>
        <v>220</v>
      </c>
      <c r="W119" s="289">
        <f t="shared" si="54"/>
        <v>18.279569892473123</v>
      </c>
    </row>
    <row r="120" spans="2:23" ht="14.25" thickBot="1" thickTop="1">
      <c r="B120" s="70"/>
      <c r="C120" s="70"/>
      <c r="D120" s="70"/>
      <c r="E120" s="70"/>
      <c r="F120" s="70"/>
      <c r="G120" s="70"/>
      <c r="H120" s="70"/>
      <c r="I120" s="277"/>
      <c r="L120" s="39" t="s">
        <v>17</v>
      </c>
      <c r="M120" s="40">
        <f aca="true" t="shared" si="55" ref="M120:V120">M117+M118+M119</f>
        <v>156</v>
      </c>
      <c r="N120" s="41">
        <f t="shared" si="55"/>
        <v>349</v>
      </c>
      <c r="O120" s="40">
        <f t="shared" si="55"/>
        <v>505</v>
      </c>
      <c r="P120" s="40">
        <f t="shared" si="55"/>
        <v>0</v>
      </c>
      <c r="Q120" s="40">
        <f t="shared" si="55"/>
        <v>505</v>
      </c>
      <c r="R120" s="40">
        <f t="shared" si="55"/>
        <v>184</v>
      </c>
      <c r="S120" s="41">
        <f t="shared" si="55"/>
        <v>420</v>
      </c>
      <c r="T120" s="40">
        <f t="shared" si="55"/>
        <v>604</v>
      </c>
      <c r="U120" s="40">
        <f t="shared" si="55"/>
        <v>0</v>
      </c>
      <c r="V120" s="42">
        <f t="shared" si="55"/>
        <v>604</v>
      </c>
      <c r="W120" s="290">
        <f t="shared" si="54"/>
        <v>19.6039603960396</v>
      </c>
    </row>
    <row r="121" spans="2:23" ht="13.5" thickTop="1">
      <c r="B121" s="70"/>
      <c r="C121" s="70"/>
      <c r="D121" s="70"/>
      <c r="E121" s="70"/>
      <c r="F121" s="70"/>
      <c r="G121" s="70"/>
      <c r="H121" s="70"/>
      <c r="I121" s="277"/>
      <c r="L121" s="4" t="s">
        <v>18</v>
      </c>
      <c r="M121" s="29">
        <v>51</v>
      </c>
      <c r="N121" s="36">
        <v>142</v>
      </c>
      <c r="O121" s="33">
        <f>+N121+M121</f>
        <v>193</v>
      </c>
      <c r="P121" s="34">
        <v>0</v>
      </c>
      <c r="Q121" s="35">
        <f>O121+P121</f>
        <v>193</v>
      </c>
      <c r="R121" s="29">
        <v>58</v>
      </c>
      <c r="S121" s="36">
        <v>120</v>
      </c>
      <c r="T121" s="33">
        <f>+R121+S121</f>
        <v>178</v>
      </c>
      <c r="U121" s="34">
        <v>0</v>
      </c>
      <c r="V121" s="31">
        <f>T121+U121</f>
        <v>178</v>
      </c>
      <c r="W121" s="289">
        <f t="shared" si="54"/>
        <v>-7.772020725388606</v>
      </c>
    </row>
    <row r="122" spans="2:23" ht="12.75">
      <c r="B122" s="70"/>
      <c r="C122" s="70"/>
      <c r="D122" s="70"/>
      <c r="E122" s="70"/>
      <c r="F122" s="70"/>
      <c r="G122" s="70"/>
      <c r="H122" s="70"/>
      <c r="I122" s="277"/>
      <c r="L122" s="4" t="s">
        <v>19</v>
      </c>
      <c r="M122" s="29">
        <v>51</v>
      </c>
      <c r="N122" s="36">
        <v>130</v>
      </c>
      <c r="O122" s="33">
        <f>+M122+N122</f>
        <v>181</v>
      </c>
      <c r="P122" s="34">
        <v>0</v>
      </c>
      <c r="Q122" s="35">
        <f>O122+P122</f>
        <v>181</v>
      </c>
      <c r="R122" s="29">
        <v>77</v>
      </c>
      <c r="S122" s="36">
        <v>121</v>
      </c>
      <c r="T122" s="33">
        <f>+R122+S122</f>
        <v>198</v>
      </c>
      <c r="U122" s="34">
        <v>0</v>
      </c>
      <c r="V122" s="31">
        <f>T122+U122</f>
        <v>198</v>
      </c>
      <c r="W122" s="289">
        <f t="shared" si="54"/>
        <v>9.392265193370175</v>
      </c>
    </row>
    <row r="123" spans="2:26" ht="13.5" thickBot="1">
      <c r="B123" s="70"/>
      <c r="C123" s="70"/>
      <c r="D123" s="70"/>
      <c r="E123" s="70"/>
      <c r="F123" s="70"/>
      <c r="G123" s="70"/>
      <c r="H123" s="70"/>
      <c r="I123" s="277"/>
      <c r="L123" s="4" t="s">
        <v>20</v>
      </c>
      <c r="M123" s="29">
        <v>58</v>
      </c>
      <c r="N123" s="36">
        <v>139</v>
      </c>
      <c r="O123" s="33">
        <f>+M123+N123</f>
        <v>197</v>
      </c>
      <c r="P123" s="34">
        <v>0</v>
      </c>
      <c r="Q123" s="35">
        <f>O123+P123</f>
        <v>197</v>
      </c>
      <c r="R123" s="29">
        <v>94</v>
      </c>
      <c r="S123" s="36">
        <v>151</v>
      </c>
      <c r="T123" s="33">
        <f>+R123+S123</f>
        <v>245</v>
      </c>
      <c r="U123" s="34">
        <v>0</v>
      </c>
      <c r="V123" s="31">
        <f>T123+U123</f>
        <v>245</v>
      </c>
      <c r="W123" s="289">
        <f>IF(Q123=0,0,((V123/Q123)-1)*100)</f>
        <v>24.365482233502544</v>
      </c>
      <c r="Y123" s="101"/>
      <c r="Z123" s="101"/>
    </row>
    <row r="124" spans="2:26" ht="14.25" thickBot="1" thickTop="1">
      <c r="B124" s="70"/>
      <c r="C124" s="70"/>
      <c r="D124" s="70"/>
      <c r="E124" s="70"/>
      <c r="F124" s="70"/>
      <c r="G124" s="70"/>
      <c r="H124" s="70"/>
      <c r="I124" s="277"/>
      <c r="L124" s="44" t="s">
        <v>21</v>
      </c>
      <c r="M124" s="45">
        <f aca="true" t="shared" si="56" ref="M124:V124">+M121+M122+M123</f>
        <v>160</v>
      </c>
      <c r="N124" s="46">
        <f t="shared" si="56"/>
        <v>411</v>
      </c>
      <c r="O124" s="49">
        <f t="shared" si="56"/>
        <v>571</v>
      </c>
      <c r="P124" s="49">
        <f t="shared" si="56"/>
        <v>0</v>
      </c>
      <c r="Q124" s="49">
        <f t="shared" si="56"/>
        <v>571</v>
      </c>
      <c r="R124" s="45">
        <f t="shared" si="56"/>
        <v>229</v>
      </c>
      <c r="S124" s="46">
        <f t="shared" si="56"/>
        <v>392</v>
      </c>
      <c r="T124" s="49">
        <f t="shared" si="56"/>
        <v>621</v>
      </c>
      <c r="U124" s="49">
        <f t="shared" si="56"/>
        <v>0</v>
      </c>
      <c r="V124" s="47">
        <f t="shared" si="56"/>
        <v>621</v>
      </c>
      <c r="W124" s="295">
        <f t="shared" si="54"/>
        <v>8.756567425569184</v>
      </c>
      <c r="Y124" s="101"/>
      <c r="Z124" s="101"/>
    </row>
    <row r="125" spans="2:23" ht="13.5" thickTop="1">
      <c r="B125" s="70"/>
      <c r="C125" s="70"/>
      <c r="D125" s="70"/>
      <c r="E125" s="70"/>
      <c r="F125" s="70"/>
      <c r="G125" s="70"/>
      <c r="H125" s="70"/>
      <c r="I125" s="277"/>
      <c r="L125" s="4" t="s">
        <v>22</v>
      </c>
      <c r="M125" s="29">
        <v>56</v>
      </c>
      <c r="N125" s="36">
        <v>134</v>
      </c>
      <c r="O125" s="33">
        <f>+M125+N125</f>
        <v>190</v>
      </c>
      <c r="P125" s="34">
        <v>0</v>
      </c>
      <c r="Q125" s="35">
        <f>O125+P125</f>
        <v>190</v>
      </c>
      <c r="R125" s="29">
        <v>80</v>
      </c>
      <c r="S125" s="36">
        <v>122</v>
      </c>
      <c r="T125" s="33">
        <f>+R125+S125</f>
        <v>202</v>
      </c>
      <c r="U125" s="34">
        <v>0</v>
      </c>
      <c r="V125" s="31">
        <f>T125+U125</f>
        <v>202</v>
      </c>
      <c r="W125" s="289">
        <f t="shared" si="54"/>
        <v>6.315789473684208</v>
      </c>
    </row>
    <row r="126" spans="2:23" ht="12.75">
      <c r="B126" s="70"/>
      <c r="C126" s="70"/>
      <c r="D126" s="70"/>
      <c r="E126" s="70"/>
      <c r="F126" s="70"/>
      <c r="G126" s="70"/>
      <c r="H126" s="70"/>
      <c r="I126" s="277"/>
      <c r="L126" s="4" t="s">
        <v>23</v>
      </c>
      <c r="M126" s="29">
        <v>61</v>
      </c>
      <c r="N126" s="36">
        <v>185</v>
      </c>
      <c r="O126" s="33">
        <f>+M126+N126</f>
        <v>246</v>
      </c>
      <c r="P126" s="34">
        <v>0</v>
      </c>
      <c r="Q126" s="35">
        <f>O126+P126</f>
        <v>246</v>
      </c>
      <c r="R126" s="29">
        <v>90</v>
      </c>
      <c r="S126" s="36">
        <v>150</v>
      </c>
      <c r="T126" s="33">
        <f>+R126+S126</f>
        <v>240</v>
      </c>
      <c r="U126" s="34">
        <v>0</v>
      </c>
      <c r="V126" s="31">
        <f>T126+U126</f>
        <v>240</v>
      </c>
      <c r="W126" s="289">
        <f>IF(Q126=0,0,((V126/Q126)-1)*100)</f>
        <v>-2.4390243902439046</v>
      </c>
    </row>
    <row r="127" spans="2:23" ht="13.5" thickBot="1">
      <c r="B127" s="70"/>
      <c r="C127" s="70"/>
      <c r="D127" s="70"/>
      <c r="E127" s="70"/>
      <c r="F127" s="70"/>
      <c r="G127" s="70"/>
      <c r="H127" s="70"/>
      <c r="I127" s="277"/>
      <c r="L127" s="4" t="s">
        <v>24</v>
      </c>
      <c r="M127" s="29">
        <v>57</v>
      </c>
      <c r="N127" s="36">
        <v>138</v>
      </c>
      <c r="O127" s="51">
        <f>+M127+N127</f>
        <v>195</v>
      </c>
      <c r="P127" s="52">
        <v>0</v>
      </c>
      <c r="Q127" s="35">
        <f>O127+P127</f>
        <v>195</v>
      </c>
      <c r="R127" s="29">
        <v>99</v>
      </c>
      <c r="S127" s="36">
        <v>183</v>
      </c>
      <c r="T127" s="51">
        <f>+R127+S127</f>
        <v>282</v>
      </c>
      <c r="U127" s="52">
        <v>0</v>
      </c>
      <c r="V127" s="31">
        <f>T127+U127</f>
        <v>282</v>
      </c>
      <c r="W127" s="289">
        <f>IF(Q127=0,0,((V127/Q127)-1)*100)</f>
        <v>44.61538461538461</v>
      </c>
    </row>
    <row r="128" spans="2:23" ht="14.25" thickBot="1" thickTop="1">
      <c r="B128" s="70"/>
      <c r="C128" s="70"/>
      <c r="D128" s="70"/>
      <c r="E128" s="70"/>
      <c r="F128" s="70"/>
      <c r="G128" s="70"/>
      <c r="H128" s="70"/>
      <c r="I128" s="277"/>
      <c r="L128" s="44" t="s">
        <v>25</v>
      </c>
      <c r="M128" s="45">
        <f aca="true" t="shared" si="57" ref="M128:V128">M125+M126+M127</f>
        <v>174</v>
      </c>
      <c r="N128" s="45">
        <f t="shared" si="57"/>
        <v>457</v>
      </c>
      <c r="O128" s="47">
        <f t="shared" si="57"/>
        <v>631</v>
      </c>
      <c r="P128" s="47">
        <f t="shared" si="57"/>
        <v>0</v>
      </c>
      <c r="Q128" s="47">
        <f t="shared" si="57"/>
        <v>631</v>
      </c>
      <c r="R128" s="45">
        <f t="shared" si="57"/>
        <v>269</v>
      </c>
      <c r="S128" s="45">
        <f t="shared" si="57"/>
        <v>455</v>
      </c>
      <c r="T128" s="47">
        <f t="shared" si="57"/>
        <v>724</v>
      </c>
      <c r="U128" s="47">
        <f t="shared" si="57"/>
        <v>0</v>
      </c>
      <c r="V128" s="47">
        <f t="shared" si="57"/>
        <v>724</v>
      </c>
      <c r="W128" s="295">
        <f>IF(Q128=0,0,((V128/Q128)-1)*100)</f>
        <v>14.738510301109354</v>
      </c>
    </row>
    <row r="129" spans="2:23" ht="14.25" thickBot="1" thickTop="1">
      <c r="B129" s="70"/>
      <c r="C129" s="70"/>
      <c r="D129" s="70"/>
      <c r="E129" s="70"/>
      <c r="F129" s="70"/>
      <c r="G129" s="70"/>
      <c r="H129" s="70"/>
      <c r="I129" s="277"/>
      <c r="L129" s="4" t="s">
        <v>27</v>
      </c>
      <c r="M129" s="29">
        <v>57</v>
      </c>
      <c r="N129" s="36">
        <v>112</v>
      </c>
      <c r="O129" s="51">
        <f>+M129+N129</f>
        <v>169</v>
      </c>
      <c r="P129" s="59">
        <v>0</v>
      </c>
      <c r="Q129" s="35">
        <f>+O129+P129</f>
        <v>169</v>
      </c>
      <c r="R129" s="29">
        <v>98</v>
      </c>
      <c r="S129" s="36">
        <v>139</v>
      </c>
      <c r="T129" s="51">
        <f>+R129+S129</f>
        <v>237</v>
      </c>
      <c r="U129" s="59">
        <v>0</v>
      </c>
      <c r="V129" s="31">
        <f>T129+U129</f>
        <v>237</v>
      </c>
      <c r="W129" s="289">
        <f t="shared" si="54"/>
        <v>40.23668639053255</v>
      </c>
    </row>
    <row r="130" spans="1:26" ht="14.25" thickBot="1" thickTop="1">
      <c r="A130" s="244"/>
      <c r="B130" s="262"/>
      <c r="C130" s="264"/>
      <c r="D130" s="264"/>
      <c r="E130" s="264"/>
      <c r="F130" s="264"/>
      <c r="G130" s="264"/>
      <c r="H130" s="264"/>
      <c r="I130" s="344"/>
      <c r="J130" s="244"/>
      <c r="L130" s="39" t="s">
        <v>69</v>
      </c>
      <c r="M130" s="40">
        <f aca="true" t="shared" si="58" ref="M130:V130">+M124+M128+M129</f>
        <v>391</v>
      </c>
      <c r="N130" s="41">
        <f t="shared" si="58"/>
        <v>980</v>
      </c>
      <c r="O130" s="40">
        <f t="shared" si="58"/>
        <v>1371</v>
      </c>
      <c r="P130" s="40">
        <f t="shared" si="58"/>
        <v>0</v>
      </c>
      <c r="Q130" s="40">
        <f t="shared" si="58"/>
        <v>1371</v>
      </c>
      <c r="R130" s="40">
        <f t="shared" si="58"/>
        <v>596</v>
      </c>
      <c r="S130" s="41">
        <f t="shared" si="58"/>
        <v>986</v>
      </c>
      <c r="T130" s="40">
        <f t="shared" si="58"/>
        <v>1582</v>
      </c>
      <c r="U130" s="40">
        <f t="shared" si="58"/>
        <v>0</v>
      </c>
      <c r="V130" s="42">
        <f t="shared" si="58"/>
        <v>1582</v>
      </c>
      <c r="W130" s="54">
        <f>IF(Q130=0,0,((V130/Q130)-1)*100)</f>
        <v>15.390226112326765</v>
      </c>
      <c r="Y130" s="101"/>
      <c r="Z130" s="101"/>
    </row>
    <row r="131" spans="1:26" ht="14.25" thickBot="1" thickTop="1">
      <c r="A131" s="70"/>
      <c r="B131" s="262"/>
      <c r="C131" s="264"/>
      <c r="D131" s="264"/>
      <c r="E131" s="264"/>
      <c r="F131" s="264"/>
      <c r="G131" s="264"/>
      <c r="H131" s="264"/>
      <c r="I131" s="337"/>
      <c r="J131" s="70"/>
      <c r="L131" s="39" t="s">
        <v>70</v>
      </c>
      <c r="M131" s="40">
        <f aca="true" t="shared" si="59" ref="M131:V131">+M120+M124+M128+M129</f>
        <v>547</v>
      </c>
      <c r="N131" s="41">
        <f t="shared" si="59"/>
        <v>1329</v>
      </c>
      <c r="O131" s="40">
        <f t="shared" si="59"/>
        <v>1876</v>
      </c>
      <c r="P131" s="40">
        <f t="shared" si="59"/>
        <v>0</v>
      </c>
      <c r="Q131" s="40">
        <f t="shared" si="59"/>
        <v>1876</v>
      </c>
      <c r="R131" s="40">
        <f t="shared" si="59"/>
        <v>780</v>
      </c>
      <c r="S131" s="41">
        <f t="shared" si="59"/>
        <v>1406</v>
      </c>
      <c r="T131" s="40">
        <f t="shared" si="59"/>
        <v>2186</v>
      </c>
      <c r="U131" s="40">
        <f t="shared" si="59"/>
        <v>0</v>
      </c>
      <c r="V131" s="42">
        <f t="shared" si="59"/>
        <v>2186</v>
      </c>
      <c r="W131" s="54">
        <f>IF(Q131=0,0,((V131/Q131)-1)*100)</f>
        <v>16.52452025586353</v>
      </c>
      <c r="Y131" s="101"/>
      <c r="Z131" s="101"/>
    </row>
    <row r="132" spans="2:23" ht="13.5" thickTop="1">
      <c r="B132" s="70"/>
      <c r="C132" s="70"/>
      <c r="D132" s="70"/>
      <c r="E132" s="70"/>
      <c r="F132" s="70"/>
      <c r="G132" s="70"/>
      <c r="H132" s="70"/>
      <c r="I132" s="277"/>
      <c r="L132" s="4" t="s">
        <v>28</v>
      </c>
      <c r="M132" s="29">
        <v>59</v>
      </c>
      <c r="N132" s="36">
        <v>134</v>
      </c>
      <c r="O132" s="51">
        <f>+M132+N132</f>
        <v>193</v>
      </c>
      <c r="P132" s="34">
        <v>0</v>
      </c>
      <c r="Q132" s="35">
        <f>+O132+P132</f>
        <v>193</v>
      </c>
      <c r="R132" s="29"/>
      <c r="S132" s="36"/>
      <c r="T132" s="51"/>
      <c r="U132" s="34"/>
      <c r="V132" s="31"/>
      <c r="W132" s="289"/>
    </row>
    <row r="133" spans="2:23" ht="13.5" thickBot="1">
      <c r="B133" s="70"/>
      <c r="C133" s="70"/>
      <c r="D133" s="70"/>
      <c r="E133" s="70"/>
      <c r="F133" s="70"/>
      <c r="G133" s="70"/>
      <c r="H133" s="70"/>
      <c r="I133" s="277"/>
      <c r="L133" s="4" t="s">
        <v>29</v>
      </c>
      <c r="M133" s="29">
        <v>64</v>
      </c>
      <c r="N133" s="36">
        <v>154</v>
      </c>
      <c r="O133" s="51">
        <f>+M133+N133</f>
        <v>218</v>
      </c>
      <c r="P133" s="34">
        <v>0</v>
      </c>
      <c r="Q133" s="35">
        <f>+O133+P133</f>
        <v>218</v>
      </c>
      <c r="R133" s="29"/>
      <c r="S133" s="36"/>
      <c r="T133" s="51"/>
      <c r="U133" s="34"/>
      <c r="V133" s="31"/>
      <c r="W133" s="289"/>
    </row>
    <row r="134" spans="2:23" ht="14.25" thickBot="1" thickTop="1">
      <c r="B134" s="70"/>
      <c r="C134" s="70"/>
      <c r="D134" s="70"/>
      <c r="E134" s="70"/>
      <c r="F134" s="70"/>
      <c r="G134" s="70"/>
      <c r="H134" s="70"/>
      <c r="I134" s="277"/>
      <c r="L134" s="39" t="s">
        <v>30</v>
      </c>
      <c r="M134" s="40">
        <f>+M129+M132+M133</f>
        <v>180</v>
      </c>
      <c r="N134" s="41">
        <f>+N129+N132+N133</f>
        <v>400</v>
      </c>
      <c r="O134" s="40">
        <f>+O129+O132+O133</f>
        <v>580</v>
      </c>
      <c r="P134" s="40">
        <f>+P129+P132+P133</f>
        <v>0</v>
      </c>
      <c r="Q134" s="40">
        <f>+Q129+Q132+Q133</f>
        <v>580</v>
      </c>
      <c r="R134" s="40"/>
      <c r="S134" s="41"/>
      <c r="T134" s="40"/>
      <c r="U134" s="40"/>
      <c r="V134" s="40"/>
      <c r="W134" s="290"/>
    </row>
    <row r="135" spans="2:23" ht="14.25" thickBot="1" thickTop="1">
      <c r="B135" s="70"/>
      <c r="C135" s="70"/>
      <c r="D135" s="70"/>
      <c r="E135" s="70"/>
      <c r="F135" s="70"/>
      <c r="G135" s="70"/>
      <c r="H135" s="70"/>
      <c r="I135" s="277"/>
      <c r="L135" s="39" t="s">
        <v>9</v>
      </c>
      <c r="M135" s="40">
        <f>M124+M128+M134+M120</f>
        <v>670</v>
      </c>
      <c r="N135" s="41">
        <f>N124+N128+N134+N120</f>
        <v>1617</v>
      </c>
      <c r="O135" s="40">
        <f>O124+O128+O134+O120</f>
        <v>2287</v>
      </c>
      <c r="P135" s="40">
        <f>P124+P128+P134+P120</f>
        <v>0</v>
      </c>
      <c r="Q135" s="40">
        <f>Q124+Q128+Q134+Q120</f>
        <v>2287</v>
      </c>
      <c r="R135" s="40"/>
      <c r="S135" s="41"/>
      <c r="T135" s="40"/>
      <c r="U135" s="40"/>
      <c r="V135" s="40"/>
      <c r="W135" s="290"/>
    </row>
    <row r="136" spans="2:23" ht="13.5" thickTop="1">
      <c r="B136" s="70"/>
      <c r="C136" s="70"/>
      <c r="D136" s="70"/>
      <c r="E136" s="70"/>
      <c r="F136" s="70"/>
      <c r="G136" s="70"/>
      <c r="H136" s="70"/>
      <c r="I136" s="277"/>
      <c r="L136" s="63" t="s">
        <v>65</v>
      </c>
      <c r="W136" s="273"/>
    </row>
    <row r="137" spans="2:23" ht="12.75">
      <c r="B137" s="70"/>
      <c r="C137" s="70"/>
      <c r="D137" s="70"/>
      <c r="E137" s="70"/>
      <c r="F137" s="70"/>
      <c r="G137" s="70"/>
      <c r="H137" s="70"/>
      <c r="I137" s="277"/>
      <c r="L137" s="348" t="s">
        <v>49</v>
      </c>
      <c r="M137" s="348"/>
      <c r="N137" s="348"/>
      <c r="O137" s="348"/>
      <c r="P137" s="348"/>
      <c r="Q137" s="348"/>
      <c r="R137" s="348"/>
      <c r="S137" s="348"/>
      <c r="T137" s="348"/>
      <c r="U137" s="348"/>
      <c r="V137" s="348"/>
      <c r="W137" s="348"/>
    </row>
    <row r="138" spans="2:23" ht="15.75">
      <c r="B138" s="70"/>
      <c r="C138" s="70"/>
      <c r="D138" s="70"/>
      <c r="E138" s="70"/>
      <c r="F138" s="70"/>
      <c r="G138" s="70"/>
      <c r="H138" s="70"/>
      <c r="I138" s="277"/>
      <c r="L138" s="349" t="s">
        <v>50</v>
      </c>
      <c r="M138" s="349"/>
      <c r="N138" s="349"/>
      <c r="O138" s="349"/>
      <c r="P138" s="349"/>
      <c r="Q138" s="349"/>
      <c r="R138" s="349"/>
      <c r="S138" s="349"/>
      <c r="T138" s="349"/>
      <c r="U138" s="349"/>
      <c r="V138" s="349"/>
      <c r="W138" s="349"/>
    </row>
    <row r="139" spans="2:23" ht="13.5" thickBot="1">
      <c r="B139" s="70"/>
      <c r="C139" s="70"/>
      <c r="D139" s="70"/>
      <c r="E139" s="70"/>
      <c r="F139" s="70"/>
      <c r="G139" s="70"/>
      <c r="H139" s="70"/>
      <c r="I139" s="277"/>
      <c r="W139" s="272" t="s">
        <v>43</v>
      </c>
    </row>
    <row r="140" spans="2:23" ht="17.25" thickBot="1" thickTop="1">
      <c r="B140" s="70"/>
      <c r="C140" s="70"/>
      <c r="D140" s="70"/>
      <c r="E140" s="70"/>
      <c r="F140" s="70"/>
      <c r="G140" s="70"/>
      <c r="H140" s="70"/>
      <c r="I140" s="277"/>
      <c r="L140" s="3"/>
      <c r="M140" s="350" t="s">
        <v>67</v>
      </c>
      <c r="N140" s="351"/>
      <c r="O140" s="351"/>
      <c r="P140" s="351"/>
      <c r="Q140" s="352"/>
      <c r="R140" s="353" t="s">
        <v>68</v>
      </c>
      <c r="S140" s="354"/>
      <c r="T140" s="354"/>
      <c r="U140" s="354"/>
      <c r="V140" s="355"/>
      <c r="W140" s="269" t="s">
        <v>4</v>
      </c>
    </row>
    <row r="141" spans="2:23" ht="13.5" thickTop="1">
      <c r="B141" s="70"/>
      <c r="C141" s="70"/>
      <c r="D141" s="70"/>
      <c r="E141" s="70"/>
      <c r="F141" s="70"/>
      <c r="G141" s="70"/>
      <c r="H141" s="70"/>
      <c r="I141" s="277"/>
      <c r="L141" s="4" t="s">
        <v>5</v>
      </c>
      <c r="M141" s="5"/>
      <c r="N141" s="8"/>
      <c r="O141" s="9"/>
      <c r="P141" s="10"/>
      <c r="Q141" s="11"/>
      <c r="R141" s="5"/>
      <c r="S141" s="8"/>
      <c r="T141" s="9"/>
      <c r="U141" s="10"/>
      <c r="V141" s="11"/>
      <c r="W141" s="270" t="s">
        <v>6</v>
      </c>
    </row>
    <row r="142" spans="2:23" ht="13.5" thickBot="1">
      <c r="B142" s="70"/>
      <c r="C142" s="70"/>
      <c r="D142" s="70"/>
      <c r="E142" s="70"/>
      <c r="F142" s="70"/>
      <c r="G142" s="70"/>
      <c r="H142" s="70"/>
      <c r="I142" s="277"/>
      <c r="L142" s="12"/>
      <c r="M142" s="15" t="s">
        <v>44</v>
      </c>
      <c r="N142" s="16" t="s">
        <v>45</v>
      </c>
      <c r="O142" s="17" t="s">
        <v>46</v>
      </c>
      <c r="P142" s="18" t="s">
        <v>13</v>
      </c>
      <c r="Q142" s="19" t="s">
        <v>9</v>
      </c>
      <c r="R142" s="15" t="s">
        <v>44</v>
      </c>
      <c r="S142" s="16" t="s">
        <v>45</v>
      </c>
      <c r="T142" s="17" t="s">
        <v>46</v>
      </c>
      <c r="U142" s="18" t="s">
        <v>13</v>
      </c>
      <c r="V142" s="19" t="s">
        <v>9</v>
      </c>
      <c r="W142" s="271"/>
    </row>
    <row r="143" spans="2:23" ht="4.5" customHeight="1" thickTop="1">
      <c r="B143" s="70"/>
      <c r="C143" s="70"/>
      <c r="D143" s="70"/>
      <c r="E143" s="70"/>
      <c r="F143" s="70"/>
      <c r="G143" s="70"/>
      <c r="H143" s="70"/>
      <c r="I143" s="277"/>
      <c r="L143" s="4"/>
      <c r="M143" s="23"/>
      <c r="N143" s="24"/>
      <c r="O143" s="25"/>
      <c r="P143" s="26"/>
      <c r="Q143" s="27"/>
      <c r="R143" s="23"/>
      <c r="S143" s="24"/>
      <c r="T143" s="25"/>
      <c r="U143" s="26"/>
      <c r="V143" s="28"/>
      <c r="W143" s="230"/>
    </row>
    <row r="144" spans="2:23" ht="12.75">
      <c r="B144" s="70"/>
      <c r="C144" s="70"/>
      <c r="D144" s="70"/>
      <c r="E144" s="70"/>
      <c r="F144" s="70"/>
      <c r="G144" s="70"/>
      <c r="H144" s="70"/>
      <c r="I144" s="277"/>
      <c r="L144" s="4" t="s">
        <v>14</v>
      </c>
      <c r="M144" s="29">
        <f aca="true" t="shared" si="60" ref="M144:N146">+M90+M117</f>
        <v>57</v>
      </c>
      <c r="N144" s="36">
        <f t="shared" si="60"/>
        <v>116</v>
      </c>
      <c r="O144" s="33">
        <f>M144+N144</f>
        <v>173</v>
      </c>
      <c r="P144" s="34">
        <f>+P90+P117</f>
        <v>0</v>
      </c>
      <c r="Q144" s="35">
        <f>O144+P144</f>
        <v>173</v>
      </c>
      <c r="R144" s="29">
        <f aca="true" t="shared" si="61" ref="R144:S146">+R90+R117</f>
        <v>56</v>
      </c>
      <c r="S144" s="36">
        <f t="shared" si="61"/>
        <v>141</v>
      </c>
      <c r="T144" s="33">
        <f>R144+S144</f>
        <v>197</v>
      </c>
      <c r="U144" s="34">
        <f>+U90+U117</f>
        <v>0</v>
      </c>
      <c r="V144" s="31">
        <f>T144+U144</f>
        <v>197</v>
      </c>
      <c r="W144" s="289">
        <f aca="true" t="shared" si="62" ref="W144:W156">IF(Q144=0,0,((V144/Q144)-1)*100)</f>
        <v>13.87283236994219</v>
      </c>
    </row>
    <row r="145" spans="2:23" ht="12.75">
      <c r="B145" s="70"/>
      <c r="C145" s="70"/>
      <c r="D145" s="70"/>
      <c r="E145" s="70"/>
      <c r="F145" s="70"/>
      <c r="G145" s="70"/>
      <c r="H145" s="70"/>
      <c r="I145" s="277"/>
      <c r="L145" s="4" t="s">
        <v>15</v>
      </c>
      <c r="M145" s="29">
        <f t="shared" si="60"/>
        <v>47</v>
      </c>
      <c r="N145" s="36">
        <f t="shared" si="60"/>
        <v>99</v>
      </c>
      <c r="O145" s="33">
        <f>M145+N145</f>
        <v>146</v>
      </c>
      <c r="P145" s="34">
        <f>+P91+P118</f>
        <v>0</v>
      </c>
      <c r="Q145" s="35">
        <f>O145+P145</f>
        <v>146</v>
      </c>
      <c r="R145" s="29">
        <f t="shared" si="61"/>
        <v>54</v>
      </c>
      <c r="S145" s="36">
        <f t="shared" si="61"/>
        <v>133</v>
      </c>
      <c r="T145" s="33">
        <f>R145+S145</f>
        <v>187</v>
      </c>
      <c r="U145" s="34">
        <f>+U91+U118</f>
        <v>0</v>
      </c>
      <c r="V145" s="31">
        <f>T145+U145</f>
        <v>187</v>
      </c>
      <c r="W145" s="289">
        <f t="shared" si="62"/>
        <v>28.08219178082192</v>
      </c>
    </row>
    <row r="146" spans="2:23" ht="13.5" thickBot="1">
      <c r="B146" s="70"/>
      <c r="C146" s="70"/>
      <c r="D146" s="70"/>
      <c r="E146" s="70"/>
      <c r="F146" s="70"/>
      <c r="G146" s="70"/>
      <c r="H146" s="70"/>
      <c r="I146" s="277"/>
      <c r="L146" s="12" t="s">
        <v>16</v>
      </c>
      <c r="M146" s="29">
        <f t="shared" si="60"/>
        <v>52</v>
      </c>
      <c r="N146" s="36">
        <f t="shared" si="60"/>
        <v>134</v>
      </c>
      <c r="O146" s="33">
        <f>M146+N146</f>
        <v>186</v>
      </c>
      <c r="P146" s="34">
        <f>+P92+P119</f>
        <v>0</v>
      </c>
      <c r="Q146" s="35">
        <f>O146+P146</f>
        <v>186</v>
      </c>
      <c r="R146" s="29">
        <f t="shared" si="61"/>
        <v>74</v>
      </c>
      <c r="S146" s="36">
        <f t="shared" si="61"/>
        <v>146</v>
      </c>
      <c r="T146" s="33">
        <f>R146+S146</f>
        <v>220</v>
      </c>
      <c r="U146" s="34">
        <f>+U92+U119</f>
        <v>0</v>
      </c>
      <c r="V146" s="31">
        <f>T146+U146</f>
        <v>220</v>
      </c>
      <c r="W146" s="289">
        <f t="shared" si="62"/>
        <v>18.279569892473123</v>
      </c>
    </row>
    <row r="147" spans="2:23" ht="14.25" thickBot="1" thickTop="1">
      <c r="B147" s="70"/>
      <c r="C147" s="70"/>
      <c r="D147" s="70"/>
      <c r="E147" s="70"/>
      <c r="F147" s="70"/>
      <c r="G147" s="70"/>
      <c r="H147" s="70"/>
      <c r="I147" s="277"/>
      <c r="L147" s="39" t="s">
        <v>17</v>
      </c>
      <c r="M147" s="40">
        <f aca="true" t="shared" si="63" ref="M147:V147">M146+M144+M145</f>
        <v>156</v>
      </c>
      <c r="N147" s="41">
        <f t="shared" si="63"/>
        <v>349</v>
      </c>
      <c r="O147" s="40">
        <f t="shared" si="63"/>
        <v>505</v>
      </c>
      <c r="P147" s="40">
        <f t="shared" si="63"/>
        <v>0</v>
      </c>
      <c r="Q147" s="40">
        <f t="shared" si="63"/>
        <v>505</v>
      </c>
      <c r="R147" s="40">
        <f t="shared" si="63"/>
        <v>184</v>
      </c>
      <c r="S147" s="41">
        <f t="shared" si="63"/>
        <v>420</v>
      </c>
      <c r="T147" s="40">
        <f t="shared" si="63"/>
        <v>604</v>
      </c>
      <c r="U147" s="40">
        <f t="shared" si="63"/>
        <v>0</v>
      </c>
      <c r="V147" s="42">
        <f t="shared" si="63"/>
        <v>604</v>
      </c>
      <c r="W147" s="290">
        <f t="shared" si="62"/>
        <v>19.6039603960396</v>
      </c>
    </row>
    <row r="148" spans="2:23" ht="13.5" thickTop="1">
      <c r="B148" s="70"/>
      <c r="C148" s="70"/>
      <c r="D148" s="70"/>
      <c r="E148" s="70"/>
      <c r="F148" s="70"/>
      <c r="G148" s="70"/>
      <c r="H148" s="70"/>
      <c r="I148" s="277"/>
      <c r="L148" s="4" t="s">
        <v>18</v>
      </c>
      <c r="M148" s="29">
        <f aca="true" t="shared" si="64" ref="M148:N150">+M94+M121</f>
        <v>51</v>
      </c>
      <c r="N148" s="36">
        <f t="shared" si="64"/>
        <v>142</v>
      </c>
      <c r="O148" s="33">
        <f>M148+N148</f>
        <v>193</v>
      </c>
      <c r="P148" s="34">
        <f>+P94+P121</f>
        <v>0</v>
      </c>
      <c r="Q148" s="35">
        <f>O148+P148</f>
        <v>193</v>
      </c>
      <c r="R148" s="29">
        <f>+R94+R121</f>
        <v>58</v>
      </c>
      <c r="S148" s="36">
        <f>+S94+S121</f>
        <v>120</v>
      </c>
      <c r="T148" s="33">
        <f>+T94+T121</f>
        <v>178</v>
      </c>
      <c r="U148" s="34">
        <f>+U94+U121</f>
        <v>0</v>
      </c>
      <c r="V148" s="31">
        <f>+V94+V121</f>
        <v>178</v>
      </c>
      <c r="W148" s="289">
        <f t="shared" si="62"/>
        <v>-7.772020725388606</v>
      </c>
    </row>
    <row r="149" spans="2:23" ht="12.75">
      <c r="B149" s="70"/>
      <c r="C149" s="70"/>
      <c r="D149" s="70"/>
      <c r="E149" s="70"/>
      <c r="F149" s="70"/>
      <c r="G149" s="70"/>
      <c r="H149" s="70"/>
      <c r="I149" s="277"/>
      <c r="L149" s="4" t="s">
        <v>19</v>
      </c>
      <c r="M149" s="29">
        <f t="shared" si="64"/>
        <v>51</v>
      </c>
      <c r="N149" s="36">
        <f t="shared" si="64"/>
        <v>130</v>
      </c>
      <c r="O149" s="33">
        <f>M149+N149</f>
        <v>181</v>
      </c>
      <c r="P149" s="34">
        <f>+P95+P122</f>
        <v>0</v>
      </c>
      <c r="Q149" s="35">
        <f>O149+P149</f>
        <v>181</v>
      </c>
      <c r="R149" s="29">
        <f>+R95+R122</f>
        <v>77</v>
      </c>
      <c r="S149" s="36">
        <f>+S95+S122</f>
        <v>121</v>
      </c>
      <c r="T149" s="33">
        <f>R149+S149</f>
        <v>198</v>
      </c>
      <c r="U149" s="34">
        <f>+U95+U122</f>
        <v>0</v>
      </c>
      <c r="V149" s="31">
        <f>T149+U149</f>
        <v>198</v>
      </c>
      <c r="W149" s="289">
        <f t="shared" si="62"/>
        <v>9.392265193370175</v>
      </c>
    </row>
    <row r="150" spans="2:23" ht="13.5" thickBot="1">
      <c r="B150" s="70"/>
      <c r="C150" s="70"/>
      <c r="D150" s="70"/>
      <c r="E150" s="70"/>
      <c r="F150" s="70"/>
      <c r="G150" s="70"/>
      <c r="H150" s="70"/>
      <c r="I150" s="277"/>
      <c r="L150" s="4" t="s">
        <v>20</v>
      </c>
      <c r="M150" s="29">
        <f t="shared" si="64"/>
        <v>58</v>
      </c>
      <c r="N150" s="36">
        <f t="shared" si="64"/>
        <v>139</v>
      </c>
      <c r="O150" s="33">
        <f>+O96+O123</f>
        <v>197</v>
      </c>
      <c r="P150" s="34">
        <f>+P96+P123</f>
        <v>0</v>
      </c>
      <c r="Q150" s="35">
        <f>+Q96+Q123</f>
        <v>197</v>
      </c>
      <c r="R150" s="29">
        <f>+R96+R123</f>
        <v>94</v>
      </c>
      <c r="S150" s="36">
        <f>+S96+S123</f>
        <v>151</v>
      </c>
      <c r="T150" s="33">
        <f>+T96+T123</f>
        <v>245</v>
      </c>
      <c r="U150" s="34">
        <f>+U96+U123</f>
        <v>0</v>
      </c>
      <c r="V150" s="31">
        <f>+V96+V123</f>
        <v>245</v>
      </c>
      <c r="W150" s="289">
        <f>IF(Q150=0,0,((V150/Q150)-1)*100)</f>
        <v>24.365482233502544</v>
      </c>
    </row>
    <row r="151" spans="2:26" ht="14.25" thickBot="1" thickTop="1">
      <c r="B151" s="70"/>
      <c r="C151" s="70"/>
      <c r="D151" s="70"/>
      <c r="E151" s="70"/>
      <c r="F151" s="70"/>
      <c r="G151" s="70"/>
      <c r="H151" s="70"/>
      <c r="I151" s="277"/>
      <c r="L151" s="44" t="s">
        <v>21</v>
      </c>
      <c r="M151" s="45">
        <f aca="true" t="shared" si="65" ref="M151:V151">+M148+M149+M150</f>
        <v>160</v>
      </c>
      <c r="N151" s="46">
        <f t="shared" si="65"/>
        <v>411</v>
      </c>
      <c r="O151" s="49">
        <f t="shared" si="65"/>
        <v>571</v>
      </c>
      <c r="P151" s="49">
        <f t="shared" si="65"/>
        <v>0</v>
      </c>
      <c r="Q151" s="49">
        <f t="shared" si="65"/>
        <v>571</v>
      </c>
      <c r="R151" s="45">
        <f t="shared" si="65"/>
        <v>229</v>
      </c>
      <c r="S151" s="46">
        <f t="shared" si="65"/>
        <v>392</v>
      </c>
      <c r="T151" s="49">
        <f t="shared" si="65"/>
        <v>621</v>
      </c>
      <c r="U151" s="49">
        <f t="shared" si="65"/>
        <v>0</v>
      </c>
      <c r="V151" s="49">
        <f t="shared" si="65"/>
        <v>621</v>
      </c>
      <c r="W151" s="295">
        <f t="shared" si="62"/>
        <v>8.756567425569184</v>
      </c>
      <c r="Y151" s="101"/>
      <c r="Z151" s="101"/>
    </row>
    <row r="152" spans="2:23" ht="13.5" thickTop="1">
      <c r="B152" s="70"/>
      <c r="C152" s="70"/>
      <c r="D152" s="70"/>
      <c r="E152" s="70"/>
      <c r="F152" s="70"/>
      <c r="G152" s="70"/>
      <c r="H152" s="70"/>
      <c r="I152" s="277"/>
      <c r="L152" s="4" t="s">
        <v>22</v>
      </c>
      <c r="M152" s="29">
        <f aca="true" t="shared" si="66" ref="M152:V152">+M98+M125</f>
        <v>56</v>
      </c>
      <c r="N152" s="36">
        <f t="shared" si="66"/>
        <v>134</v>
      </c>
      <c r="O152" s="33">
        <f t="shared" si="66"/>
        <v>190</v>
      </c>
      <c r="P152" s="34">
        <f t="shared" si="66"/>
        <v>0</v>
      </c>
      <c r="Q152" s="35">
        <f t="shared" si="66"/>
        <v>190</v>
      </c>
      <c r="R152" s="29">
        <f t="shared" si="66"/>
        <v>80</v>
      </c>
      <c r="S152" s="36">
        <f t="shared" si="66"/>
        <v>122</v>
      </c>
      <c r="T152" s="33">
        <f t="shared" si="66"/>
        <v>202</v>
      </c>
      <c r="U152" s="34">
        <f t="shared" si="66"/>
        <v>0</v>
      </c>
      <c r="V152" s="31">
        <f t="shared" si="66"/>
        <v>202</v>
      </c>
      <c r="W152" s="289">
        <f t="shared" si="62"/>
        <v>6.315789473684208</v>
      </c>
    </row>
    <row r="153" spans="2:23" ht="12.75">
      <c r="B153" s="70"/>
      <c r="C153" s="70"/>
      <c r="D153" s="70"/>
      <c r="E153" s="70"/>
      <c r="F153" s="70"/>
      <c r="G153" s="70"/>
      <c r="H153" s="70"/>
      <c r="I153" s="277"/>
      <c r="L153" s="4" t="s">
        <v>23</v>
      </c>
      <c r="M153" s="29">
        <f>+M99+M126</f>
        <v>61</v>
      </c>
      <c r="N153" s="36">
        <f>+N99+N126</f>
        <v>185</v>
      </c>
      <c r="O153" s="33">
        <f>M153+N153</f>
        <v>246</v>
      </c>
      <c r="P153" s="34">
        <f>+P99+P126</f>
        <v>0</v>
      </c>
      <c r="Q153" s="35">
        <f>O153+P153</f>
        <v>246</v>
      </c>
      <c r="R153" s="29">
        <f aca="true" t="shared" si="67" ref="R153:V154">+R99+R126</f>
        <v>90</v>
      </c>
      <c r="S153" s="36">
        <f t="shared" si="67"/>
        <v>150</v>
      </c>
      <c r="T153" s="33">
        <f t="shared" si="67"/>
        <v>240</v>
      </c>
      <c r="U153" s="34">
        <f t="shared" si="67"/>
        <v>0</v>
      </c>
      <c r="V153" s="31">
        <f t="shared" si="67"/>
        <v>240</v>
      </c>
      <c r="W153" s="289">
        <f>IF(Q153=0,0,((V153/Q153)-1)*100)</f>
        <v>-2.4390243902439046</v>
      </c>
    </row>
    <row r="154" spans="2:23" ht="13.5" thickBot="1">
      <c r="B154" s="70"/>
      <c r="C154" s="70"/>
      <c r="D154" s="70"/>
      <c r="E154" s="70"/>
      <c r="F154" s="70"/>
      <c r="G154" s="70"/>
      <c r="H154" s="70"/>
      <c r="I154" s="277"/>
      <c r="L154" s="4" t="s">
        <v>24</v>
      </c>
      <c r="M154" s="29">
        <f>+M100+M127</f>
        <v>57</v>
      </c>
      <c r="N154" s="36">
        <f>+N100+N127</f>
        <v>138</v>
      </c>
      <c r="O154" s="33">
        <f>M154+N154</f>
        <v>195</v>
      </c>
      <c r="P154" s="34">
        <f>+P100+P127</f>
        <v>0</v>
      </c>
      <c r="Q154" s="35">
        <f>O154+P154</f>
        <v>195</v>
      </c>
      <c r="R154" s="29">
        <f t="shared" si="67"/>
        <v>99</v>
      </c>
      <c r="S154" s="36">
        <f t="shared" si="67"/>
        <v>183</v>
      </c>
      <c r="T154" s="51">
        <f t="shared" si="67"/>
        <v>282</v>
      </c>
      <c r="U154" s="52">
        <f t="shared" si="67"/>
        <v>0</v>
      </c>
      <c r="V154" s="31">
        <f t="shared" si="67"/>
        <v>282</v>
      </c>
      <c r="W154" s="289">
        <f>IF(Q154=0,0,((V154/Q154)-1)*100)</f>
        <v>44.61538461538461</v>
      </c>
    </row>
    <row r="155" spans="2:23" ht="14.25" thickBot="1" thickTop="1">
      <c r="B155" s="70"/>
      <c r="C155" s="70"/>
      <c r="D155" s="70"/>
      <c r="E155" s="70"/>
      <c r="F155" s="70"/>
      <c r="G155" s="70"/>
      <c r="H155" s="70"/>
      <c r="I155" s="277"/>
      <c r="J155" s="70"/>
      <c r="L155" s="44" t="s">
        <v>25</v>
      </c>
      <c r="M155" s="45">
        <f aca="true" t="shared" si="68" ref="M155:V155">M152+M153+M154</f>
        <v>174</v>
      </c>
      <c r="N155" s="45">
        <f t="shared" si="68"/>
        <v>457</v>
      </c>
      <c r="O155" s="47">
        <f t="shared" si="68"/>
        <v>631</v>
      </c>
      <c r="P155" s="47">
        <f t="shared" si="68"/>
        <v>0</v>
      </c>
      <c r="Q155" s="47">
        <f t="shared" si="68"/>
        <v>631</v>
      </c>
      <c r="R155" s="45">
        <f t="shared" si="68"/>
        <v>269</v>
      </c>
      <c r="S155" s="45">
        <f t="shared" si="68"/>
        <v>455</v>
      </c>
      <c r="T155" s="47">
        <f t="shared" si="68"/>
        <v>724</v>
      </c>
      <c r="U155" s="47">
        <f t="shared" si="68"/>
        <v>0</v>
      </c>
      <c r="V155" s="47">
        <f t="shared" si="68"/>
        <v>724</v>
      </c>
      <c r="W155" s="295">
        <f>IF(Q155=0,0,((V155/Q155)-1)*100)</f>
        <v>14.738510301109354</v>
      </c>
    </row>
    <row r="156" spans="2:23" ht="14.25" thickBot="1" thickTop="1">
      <c r="B156" s="70"/>
      <c r="C156" s="70"/>
      <c r="D156" s="70"/>
      <c r="E156" s="70"/>
      <c r="F156" s="70"/>
      <c r="G156" s="70"/>
      <c r="H156" s="70"/>
      <c r="I156" s="277"/>
      <c r="J156" s="70"/>
      <c r="L156" s="4" t="s">
        <v>27</v>
      </c>
      <c r="M156" s="29">
        <f aca="true" t="shared" si="69" ref="M156:V156">+M102+M129</f>
        <v>57</v>
      </c>
      <c r="N156" s="36">
        <f t="shared" si="69"/>
        <v>112</v>
      </c>
      <c r="O156" s="33">
        <f t="shared" si="69"/>
        <v>169</v>
      </c>
      <c r="P156" s="34">
        <f t="shared" si="69"/>
        <v>0</v>
      </c>
      <c r="Q156" s="35">
        <f t="shared" si="69"/>
        <v>169</v>
      </c>
      <c r="R156" s="29">
        <f t="shared" si="69"/>
        <v>98</v>
      </c>
      <c r="S156" s="36">
        <f t="shared" si="69"/>
        <v>139</v>
      </c>
      <c r="T156" s="51">
        <f t="shared" si="69"/>
        <v>237</v>
      </c>
      <c r="U156" s="59">
        <f t="shared" si="69"/>
        <v>0</v>
      </c>
      <c r="V156" s="31">
        <f t="shared" si="69"/>
        <v>237</v>
      </c>
      <c r="W156" s="289">
        <f t="shared" si="62"/>
        <v>40.23668639053255</v>
      </c>
    </row>
    <row r="157" spans="1:26" ht="14.25" thickBot="1" thickTop="1">
      <c r="A157" s="244"/>
      <c r="B157" s="262"/>
      <c r="C157" s="264"/>
      <c r="D157" s="264"/>
      <c r="E157" s="264"/>
      <c r="F157" s="264"/>
      <c r="G157" s="264"/>
      <c r="H157" s="264"/>
      <c r="I157" s="344"/>
      <c r="J157" s="244"/>
      <c r="L157" s="39" t="s">
        <v>69</v>
      </c>
      <c r="M157" s="40">
        <f aca="true" t="shared" si="70" ref="M157:V157">+M151+M155+M156</f>
        <v>391</v>
      </c>
      <c r="N157" s="41">
        <f t="shared" si="70"/>
        <v>980</v>
      </c>
      <c r="O157" s="40">
        <f t="shared" si="70"/>
        <v>1371</v>
      </c>
      <c r="P157" s="40">
        <f t="shared" si="70"/>
        <v>0</v>
      </c>
      <c r="Q157" s="40">
        <f t="shared" si="70"/>
        <v>1371</v>
      </c>
      <c r="R157" s="40">
        <f t="shared" si="70"/>
        <v>596</v>
      </c>
      <c r="S157" s="41">
        <f t="shared" si="70"/>
        <v>986</v>
      </c>
      <c r="T157" s="40">
        <f t="shared" si="70"/>
        <v>1582</v>
      </c>
      <c r="U157" s="40">
        <f t="shared" si="70"/>
        <v>0</v>
      </c>
      <c r="V157" s="42">
        <f t="shared" si="70"/>
        <v>1582</v>
      </c>
      <c r="W157" s="54">
        <f>IF(Q157=0,0,((V157/Q157)-1)*100)</f>
        <v>15.390226112326765</v>
      </c>
      <c r="Y157" s="101"/>
      <c r="Z157" s="101"/>
    </row>
    <row r="158" spans="1:26" ht="14.25" thickBot="1" thickTop="1">
      <c r="A158" s="70"/>
      <c r="B158" s="262"/>
      <c r="C158" s="264"/>
      <c r="D158" s="264"/>
      <c r="E158" s="264"/>
      <c r="F158" s="264"/>
      <c r="G158" s="264"/>
      <c r="H158" s="264"/>
      <c r="I158" s="337"/>
      <c r="J158" s="70"/>
      <c r="L158" s="39" t="s">
        <v>70</v>
      </c>
      <c r="M158" s="40">
        <f aca="true" t="shared" si="71" ref="M158:V158">+M147+M151+M155+M156</f>
        <v>547</v>
      </c>
      <c r="N158" s="41">
        <f t="shared" si="71"/>
        <v>1329</v>
      </c>
      <c r="O158" s="40">
        <f t="shared" si="71"/>
        <v>1876</v>
      </c>
      <c r="P158" s="40">
        <f t="shared" si="71"/>
        <v>0</v>
      </c>
      <c r="Q158" s="40">
        <f t="shared" si="71"/>
        <v>1876</v>
      </c>
      <c r="R158" s="40">
        <f t="shared" si="71"/>
        <v>780</v>
      </c>
      <c r="S158" s="41">
        <f t="shared" si="71"/>
        <v>1406</v>
      </c>
      <c r="T158" s="40">
        <f t="shared" si="71"/>
        <v>2186</v>
      </c>
      <c r="U158" s="40">
        <f t="shared" si="71"/>
        <v>0</v>
      </c>
      <c r="V158" s="42">
        <f t="shared" si="71"/>
        <v>2186</v>
      </c>
      <c r="W158" s="54">
        <f>IF(Q158=0,0,((V158/Q158)-1)*100)</f>
        <v>16.52452025586353</v>
      </c>
      <c r="Y158" s="101"/>
      <c r="Z158" s="101"/>
    </row>
    <row r="159" spans="2:23" ht="13.5" thickTop="1">
      <c r="B159" s="334"/>
      <c r="C159" s="154"/>
      <c r="D159" s="154"/>
      <c r="E159" s="264"/>
      <c r="F159" s="154"/>
      <c r="G159" s="154"/>
      <c r="H159" s="264"/>
      <c r="I159" s="331"/>
      <c r="J159" s="70"/>
      <c r="L159" s="4" t="s">
        <v>28</v>
      </c>
      <c r="M159" s="29">
        <f>+M105+M132</f>
        <v>59</v>
      </c>
      <c r="N159" s="36">
        <f>+N105+N132</f>
        <v>134</v>
      </c>
      <c r="O159" s="33">
        <f>+O105+O132</f>
        <v>193</v>
      </c>
      <c r="P159" s="34">
        <f>+P105+P132</f>
        <v>0</v>
      </c>
      <c r="Q159" s="35">
        <f>+Q105+Q132</f>
        <v>193</v>
      </c>
      <c r="R159" s="29"/>
      <c r="S159" s="36"/>
      <c r="T159" s="33"/>
      <c r="U159" s="34"/>
      <c r="V159" s="31"/>
      <c r="W159" s="289"/>
    </row>
    <row r="160" spans="2:23" ht="13.5" thickBot="1">
      <c r="B160" s="70"/>
      <c r="C160" s="70"/>
      <c r="D160" s="70"/>
      <c r="E160" s="70"/>
      <c r="F160" s="70"/>
      <c r="G160" s="70"/>
      <c r="H160" s="70"/>
      <c r="I160" s="277"/>
      <c r="L160" s="4" t="s">
        <v>29</v>
      </c>
      <c r="M160" s="29">
        <f>+M106+M133</f>
        <v>64</v>
      </c>
      <c r="N160" s="36">
        <f>+N106+N133</f>
        <v>154</v>
      </c>
      <c r="O160" s="33">
        <f>+O106+O133</f>
        <v>218</v>
      </c>
      <c r="P160" s="52">
        <f>+P106+P133</f>
        <v>0</v>
      </c>
      <c r="Q160" s="35">
        <f>+Q106+Q133</f>
        <v>218</v>
      </c>
      <c r="R160" s="29"/>
      <c r="S160" s="36"/>
      <c r="T160" s="33"/>
      <c r="U160" s="52"/>
      <c r="V160" s="31"/>
      <c r="W160" s="289"/>
    </row>
    <row r="161" spans="2:23" ht="14.25" thickBot="1" thickTop="1">
      <c r="B161" s="70"/>
      <c r="C161" s="70"/>
      <c r="D161" s="70"/>
      <c r="E161" s="70"/>
      <c r="F161" s="70"/>
      <c r="G161" s="70"/>
      <c r="H161" s="70"/>
      <c r="I161" s="277"/>
      <c r="L161" s="39" t="s">
        <v>30</v>
      </c>
      <c r="M161" s="40">
        <f>+M156+M159+M160</f>
        <v>180</v>
      </c>
      <c r="N161" s="41">
        <f>+N156+N159+N160</f>
        <v>400</v>
      </c>
      <c r="O161" s="40">
        <f>+O156+O159+O160</f>
        <v>580</v>
      </c>
      <c r="P161" s="40">
        <f>+P156+P159+P160</f>
        <v>0</v>
      </c>
      <c r="Q161" s="43">
        <f>+Q156+Q159+Q160</f>
        <v>580</v>
      </c>
      <c r="R161" s="40"/>
      <c r="S161" s="41"/>
      <c r="T161" s="40"/>
      <c r="U161" s="40"/>
      <c r="V161" s="42"/>
      <c r="W161" s="290"/>
    </row>
    <row r="162" spans="2:23" ht="14.25" thickBot="1" thickTop="1">
      <c r="B162" s="70"/>
      <c r="C162" s="70"/>
      <c r="D162" s="70"/>
      <c r="E162" s="70"/>
      <c r="F162" s="70"/>
      <c r="G162" s="70"/>
      <c r="H162" s="70"/>
      <c r="I162" s="277"/>
      <c r="L162" s="39" t="s">
        <v>9</v>
      </c>
      <c r="M162" s="40">
        <f>M151+M155+M161+M147</f>
        <v>670</v>
      </c>
      <c r="N162" s="41">
        <f>N151+N155+N161+N147</f>
        <v>1617</v>
      </c>
      <c r="O162" s="40">
        <f>O151+O155+O161+O147</f>
        <v>2287</v>
      </c>
      <c r="P162" s="40">
        <f>P151+P155+P161+P147</f>
        <v>0</v>
      </c>
      <c r="Q162" s="40">
        <f>Q151+Q155+Q161+Q147</f>
        <v>2287</v>
      </c>
      <c r="R162" s="40"/>
      <c r="S162" s="41"/>
      <c r="T162" s="40"/>
      <c r="U162" s="40"/>
      <c r="V162" s="40"/>
      <c r="W162" s="290"/>
    </row>
    <row r="163" spans="2:12" ht="13.5" thickTop="1">
      <c r="B163" s="70"/>
      <c r="C163" s="70"/>
      <c r="D163" s="70"/>
      <c r="E163" s="70"/>
      <c r="F163" s="70"/>
      <c r="G163" s="70"/>
      <c r="H163" s="70"/>
      <c r="I163" s="277"/>
      <c r="L163" s="63" t="s">
        <v>65</v>
      </c>
    </row>
    <row r="164" spans="2:23" ht="12.75">
      <c r="B164" s="70"/>
      <c r="C164" s="70"/>
      <c r="D164" s="70"/>
      <c r="E164" s="70"/>
      <c r="F164" s="70"/>
      <c r="G164" s="70"/>
      <c r="H164" s="70"/>
      <c r="I164" s="277"/>
      <c r="L164" s="348" t="s">
        <v>51</v>
      </c>
      <c r="M164" s="348"/>
      <c r="N164" s="348"/>
      <c r="O164" s="348"/>
      <c r="P164" s="348"/>
      <c r="Q164" s="348"/>
      <c r="R164" s="348"/>
      <c r="S164" s="348"/>
      <c r="T164" s="348"/>
      <c r="U164" s="348"/>
      <c r="V164" s="348"/>
      <c r="W164" s="348"/>
    </row>
    <row r="165" spans="2:23" ht="15.75">
      <c r="B165" s="70"/>
      <c r="C165" s="70"/>
      <c r="D165" s="70"/>
      <c r="E165" s="70"/>
      <c r="F165" s="70"/>
      <c r="G165" s="70"/>
      <c r="H165" s="70"/>
      <c r="I165" s="277"/>
      <c r="L165" s="349" t="s">
        <v>52</v>
      </c>
      <c r="M165" s="349"/>
      <c r="N165" s="349"/>
      <c r="O165" s="349"/>
      <c r="P165" s="349"/>
      <c r="Q165" s="349"/>
      <c r="R165" s="349"/>
      <c r="S165" s="349"/>
      <c r="T165" s="349"/>
      <c r="U165" s="349"/>
      <c r="V165" s="349"/>
      <c r="W165" s="349"/>
    </row>
    <row r="166" spans="2:23" ht="13.5" thickBot="1">
      <c r="B166" s="70"/>
      <c r="C166" s="70"/>
      <c r="D166" s="70"/>
      <c r="E166" s="70"/>
      <c r="F166" s="70"/>
      <c r="G166" s="70"/>
      <c r="H166" s="70"/>
      <c r="I166" s="277"/>
      <c r="W166" s="272" t="s">
        <v>43</v>
      </c>
    </row>
    <row r="167" spans="2:23" ht="17.25" thickBot="1" thickTop="1">
      <c r="B167" s="70"/>
      <c r="C167" s="70"/>
      <c r="D167" s="70"/>
      <c r="E167" s="70"/>
      <c r="F167" s="70"/>
      <c r="G167" s="70"/>
      <c r="H167" s="70"/>
      <c r="I167" s="277"/>
      <c r="L167" s="3"/>
      <c r="M167" s="350" t="s">
        <v>67</v>
      </c>
      <c r="N167" s="351"/>
      <c r="O167" s="351"/>
      <c r="P167" s="351"/>
      <c r="Q167" s="352"/>
      <c r="R167" s="353" t="s">
        <v>68</v>
      </c>
      <c r="S167" s="354"/>
      <c r="T167" s="354"/>
      <c r="U167" s="354"/>
      <c r="V167" s="355"/>
      <c r="W167" s="269" t="s">
        <v>4</v>
      </c>
    </row>
    <row r="168" spans="2:23" ht="13.5" thickTop="1">
      <c r="B168" s="70"/>
      <c r="C168" s="70"/>
      <c r="D168" s="70"/>
      <c r="E168" s="70"/>
      <c r="F168" s="70"/>
      <c r="G168" s="70"/>
      <c r="H168" s="70"/>
      <c r="I168" s="277"/>
      <c r="L168" s="4" t="s">
        <v>5</v>
      </c>
      <c r="M168" s="5"/>
      <c r="N168" s="8"/>
      <c r="O168" s="9"/>
      <c r="P168" s="10"/>
      <c r="Q168" s="11"/>
      <c r="R168" s="5"/>
      <c r="S168" s="8"/>
      <c r="T168" s="9"/>
      <c r="U168" s="10"/>
      <c r="V168" s="11"/>
      <c r="W168" s="270" t="s">
        <v>6</v>
      </c>
    </row>
    <row r="169" spans="2:23" ht="13.5" thickBot="1">
      <c r="B169" s="70"/>
      <c r="C169" s="70"/>
      <c r="D169" s="70"/>
      <c r="E169" s="70"/>
      <c r="F169" s="70"/>
      <c r="G169" s="70"/>
      <c r="H169" s="70"/>
      <c r="I169" s="277"/>
      <c r="L169" s="12"/>
      <c r="M169" s="15" t="s">
        <v>44</v>
      </c>
      <c r="N169" s="16" t="s">
        <v>45</v>
      </c>
      <c r="O169" s="17" t="s">
        <v>46</v>
      </c>
      <c r="P169" s="18" t="s">
        <v>13</v>
      </c>
      <c r="Q169" s="19" t="s">
        <v>9</v>
      </c>
      <c r="R169" s="15" t="s">
        <v>44</v>
      </c>
      <c r="S169" s="16" t="s">
        <v>45</v>
      </c>
      <c r="T169" s="17" t="s">
        <v>46</v>
      </c>
      <c r="U169" s="18" t="s">
        <v>13</v>
      </c>
      <c r="V169" s="19" t="s">
        <v>9</v>
      </c>
      <c r="W169" s="271"/>
    </row>
    <row r="170" spans="2:23" ht="3.75" customHeight="1" thickTop="1">
      <c r="B170" s="70"/>
      <c r="C170" s="70"/>
      <c r="D170" s="70"/>
      <c r="E170" s="70"/>
      <c r="F170" s="70"/>
      <c r="G170" s="70"/>
      <c r="H170" s="70"/>
      <c r="I170" s="277"/>
      <c r="L170" s="4"/>
      <c r="M170" s="23"/>
      <c r="N170" s="24"/>
      <c r="O170" s="25"/>
      <c r="P170" s="26"/>
      <c r="Q170" s="27"/>
      <c r="R170" s="23"/>
      <c r="S170" s="24"/>
      <c r="T170" s="25"/>
      <c r="U170" s="26"/>
      <c r="V170" s="28"/>
      <c r="W170" s="230"/>
    </row>
    <row r="171" spans="2:23" ht="12.75">
      <c r="B171" s="70"/>
      <c r="C171" s="70"/>
      <c r="D171" s="70"/>
      <c r="E171" s="70"/>
      <c r="F171" s="70"/>
      <c r="G171" s="70"/>
      <c r="H171" s="70"/>
      <c r="I171" s="277"/>
      <c r="L171" s="4" t="s">
        <v>14</v>
      </c>
      <c r="M171" s="29">
        <v>0</v>
      </c>
      <c r="N171" s="36">
        <v>0</v>
      </c>
      <c r="O171" s="33">
        <f>M171+N171</f>
        <v>0</v>
      </c>
      <c r="P171" s="34">
        <v>0</v>
      </c>
      <c r="Q171" s="35">
        <f>O171+P171</f>
        <v>0</v>
      </c>
      <c r="R171" s="29">
        <v>0</v>
      </c>
      <c r="S171" s="36">
        <v>0</v>
      </c>
      <c r="T171" s="33">
        <f>R171+S171</f>
        <v>0</v>
      </c>
      <c r="U171" s="34">
        <v>0</v>
      </c>
      <c r="V171" s="31">
        <f>T171+U171</f>
        <v>0</v>
      </c>
      <c r="W171" s="32">
        <f aca="true" t="shared" si="72" ref="W171:W183">IF(Q171=0,0,((V171/Q171)-1)*100)</f>
        <v>0</v>
      </c>
    </row>
    <row r="172" spans="2:23" ht="12.75">
      <c r="B172" s="70"/>
      <c r="C172" s="70"/>
      <c r="D172" s="70"/>
      <c r="E172" s="70"/>
      <c r="F172" s="70"/>
      <c r="G172" s="70"/>
      <c r="H172" s="70"/>
      <c r="I172" s="277"/>
      <c r="L172" s="4" t="s">
        <v>15</v>
      </c>
      <c r="M172" s="29">
        <v>0</v>
      </c>
      <c r="N172" s="36">
        <v>0</v>
      </c>
      <c r="O172" s="33">
        <f>M172+N172</f>
        <v>0</v>
      </c>
      <c r="P172" s="34">
        <v>0</v>
      </c>
      <c r="Q172" s="35">
        <f>O172+P172</f>
        <v>0</v>
      </c>
      <c r="R172" s="29">
        <v>0</v>
      </c>
      <c r="S172" s="36">
        <v>0</v>
      </c>
      <c r="T172" s="33">
        <f>R172+S172</f>
        <v>0</v>
      </c>
      <c r="U172" s="34">
        <v>0</v>
      </c>
      <c r="V172" s="31">
        <f>T172+U172</f>
        <v>0</v>
      </c>
      <c r="W172" s="32">
        <f t="shared" si="72"/>
        <v>0</v>
      </c>
    </row>
    <row r="173" spans="2:23" ht="13.5" thickBot="1">
      <c r="B173" s="70"/>
      <c r="C173" s="70"/>
      <c r="D173" s="70"/>
      <c r="E173" s="70"/>
      <c r="F173" s="70"/>
      <c r="G173" s="70"/>
      <c r="H173" s="70"/>
      <c r="I173" s="277"/>
      <c r="L173" s="12" t="s">
        <v>16</v>
      </c>
      <c r="M173" s="29">
        <v>0</v>
      </c>
      <c r="N173" s="36">
        <v>0</v>
      </c>
      <c r="O173" s="33">
        <f>M173+N173</f>
        <v>0</v>
      </c>
      <c r="P173" s="34">
        <v>0</v>
      </c>
      <c r="Q173" s="35">
        <f>O173+P173</f>
        <v>0</v>
      </c>
      <c r="R173" s="29">
        <v>0</v>
      </c>
      <c r="S173" s="36">
        <v>0</v>
      </c>
      <c r="T173" s="33"/>
      <c r="U173" s="34">
        <v>0</v>
      </c>
      <c r="V173" s="31"/>
      <c r="W173" s="32">
        <f t="shared" si="72"/>
        <v>0</v>
      </c>
    </row>
    <row r="174" spans="2:23" ht="14.25" thickBot="1" thickTop="1">
      <c r="B174" s="70"/>
      <c r="C174" s="70"/>
      <c r="D174" s="70"/>
      <c r="E174" s="70"/>
      <c r="F174" s="70"/>
      <c r="G174" s="70"/>
      <c r="H174" s="70"/>
      <c r="I174" s="277"/>
      <c r="L174" s="39" t="s">
        <v>17</v>
      </c>
      <c r="M174" s="40">
        <f>+M171+M172+M173</f>
        <v>0</v>
      </c>
      <c r="N174" s="41">
        <f>+N171+N172+N173</f>
        <v>0</v>
      </c>
      <c r="O174" s="40">
        <f>+O171+O172+O173</f>
        <v>0</v>
      </c>
      <c r="P174" s="40">
        <f>+P171+P172+P173</f>
        <v>0</v>
      </c>
      <c r="Q174" s="40">
        <f>Q173+Q171+Q172</f>
        <v>0</v>
      </c>
      <c r="R174" s="40">
        <v>0</v>
      </c>
      <c r="S174" s="41">
        <v>0</v>
      </c>
      <c r="T174" s="40">
        <v>0</v>
      </c>
      <c r="U174" s="40">
        <v>0</v>
      </c>
      <c r="V174" s="42">
        <v>0</v>
      </c>
      <c r="W174" s="54">
        <f t="shared" si="72"/>
        <v>0</v>
      </c>
    </row>
    <row r="175" spans="2:23" ht="13.5" thickTop="1">
      <c r="B175" s="70"/>
      <c r="C175" s="70"/>
      <c r="D175" s="70"/>
      <c r="E175" s="70"/>
      <c r="F175" s="70"/>
      <c r="G175" s="70"/>
      <c r="H175" s="70"/>
      <c r="I175" s="277"/>
      <c r="L175" s="4" t="s">
        <v>18</v>
      </c>
      <c r="M175" s="29">
        <v>0</v>
      </c>
      <c r="N175" s="36">
        <v>0</v>
      </c>
      <c r="O175" s="33">
        <f>M175+N175</f>
        <v>0</v>
      </c>
      <c r="P175" s="34">
        <v>0</v>
      </c>
      <c r="Q175" s="35">
        <f>O175+P175</f>
        <v>0</v>
      </c>
      <c r="R175" s="29">
        <v>0</v>
      </c>
      <c r="S175" s="36">
        <v>0</v>
      </c>
      <c r="T175" s="33">
        <f>R175+S175</f>
        <v>0</v>
      </c>
      <c r="U175" s="34">
        <v>0</v>
      </c>
      <c r="V175" s="31">
        <f>T175+U175</f>
        <v>0</v>
      </c>
      <c r="W175" s="32">
        <f t="shared" si="72"/>
        <v>0</v>
      </c>
    </row>
    <row r="176" spans="2:23" ht="12.75">
      <c r="B176" s="70"/>
      <c r="C176" s="70"/>
      <c r="D176" s="70"/>
      <c r="E176" s="70"/>
      <c r="F176" s="70"/>
      <c r="G176" s="70"/>
      <c r="H176" s="70"/>
      <c r="I176" s="277"/>
      <c r="L176" s="4" t="s">
        <v>19</v>
      </c>
      <c r="M176" s="29">
        <v>0</v>
      </c>
      <c r="N176" s="36">
        <v>0</v>
      </c>
      <c r="O176" s="33">
        <f>M176+N176</f>
        <v>0</v>
      </c>
      <c r="P176" s="34">
        <v>0</v>
      </c>
      <c r="Q176" s="35">
        <f>O176+P176</f>
        <v>0</v>
      </c>
      <c r="R176" s="29">
        <v>0</v>
      </c>
      <c r="S176" s="36">
        <v>0</v>
      </c>
      <c r="T176" s="33">
        <f>R176+S176</f>
        <v>0</v>
      </c>
      <c r="U176" s="34">
        <v>0</v>
      </c>
      <c r="V176" s="31">
        <f>T176+U176</f>
        <v>0</v>
      </c>
      <c r="W176" s="32">
        <f t="shared" si="72"/>
        <v>0</v>
      </c>
    </row>
    <row r="177" spans="2:23" ht="13.5" thickBot="1">
      <c r="B177" s="70"/>
      <c r="C177" s="70"/>
      <c r="D177" s="70"/>
      <c r="E177" s="70"/>
      <c r="F177" s="70"/>
      <c r="G177" s="70"/>
      <c r="H177" s="70"/>
      <c r="I177" s="277"/>
      <c r="L177" s="4" t="s">
        <v>20</v>
      </c>
      <c r="M177" s="29">
        <v>0</v>
      </c>
      <c r="N177" s="36">
        <v>0</v>
      </c>
      <c r="O177" s="33">
        <f>M177+N177</f>
        <v>0</v>
      </c>
      <c r="P177" s="34">
        <v>0</v>
      </c>
      <c r="Q177" s="35">
        <f>O177+P177</f>
        <v>0</v>
      </c>
      <c r="R177" s="29">
        <v>0</v>
      </c>
      <c r="S177" s="36">
        <v>0</v>
      </c>
      <c r="T177" s="33">
        <f>R177+S177</f>
        <v>0</v>
      </c>
      <c r="U177" s="34">
        <v>0</v>
      </c>
      <c r="V177" s="31">
        <f>T177+U177</f>
        <v>0</v>
      </c>
      <c r="W177" s="32">
        <f>IF(Q177=0,0,((V177/Q177)-1)*100)</f>
        <v>0</v>
      </c>
    </row>
    <row r="178" spans="2:23" ht="14.25" thickBot="1" thickTop="1">
      <c r="B178" s="70"/>
      <c r="C178" s="70"/>
      <c r="D178" s="70"/>
      <c r="E178" s="70"/>
      <c r="F178" s="70"/>
      <c r="G178" s="70"/>
      <c r="H178" s="70"/>
      <c r="I178" s="277"/>
      <c r="L178" s="44" t="s">
        <v>21</v>
      </c>
      <c r="M178" s="45">
        <f aca="true" t="shared" si="73" ref="M178:V178">+M175+M176+M177</f>
        <v>0</v>
      </c>
      <c r="N178" s="49">
        <f t="shared" si="73"/>
        <v>0</v>
      </c>
      <c r="O178" s="49">
        <f t="shared" si="73"/>
        <v>0</v>
      </c>
      <c r="P178" s="47">
        <f t="shared" si="73"/>
        <v>0</v>
      </c>
      <c r="Q178" s="49">
        <f t="shared" si="73"/>
        <v>0</v>
      </c>
      <c r="R178" s="45">
        <f t="shared" si="73"/>
        <v>0</v>
      </c>
      <c r="S178" s="49">
        <f t="shared" si="73"/>
        <v>0</v>
      </c>
      <c r="T178" s="49">
        <f t="shared" si="73"/>
        <v>0</v>
      </c>
      <c r="U178" s="47">
        <f t="shared" si="73"/>
        <v>0</v>
      </c>
      <c r="V178" s="49">
        <f t="shared" si="73"/>
        <v>0</v>
      </c>
      <c r="W178" s="54">
        <f t="shared" si="72"/>
        <v>0</v>
      </c>
    </row>
    <row r="179" spans="2:23" ht="13.5" thickTop="1">
      <c r="B179" s="70"/>
      <c r="C179" s="70"/>
      <c r="D179" s="70"/>
      <c r="E179" s="70"/>
      <c r="F179" s="70"/>
      <c r="G179" s="70"/>
      <c r="H179" s="70"/>
      <c r="I179" s="277"/>
      <c r="L179" s="4" t="s">
        <v>22</v>
      </c>
      <c r="M179" s="29">
        <v>0</v>
      </c>
      <c r="N179" s="36">
        <v>0</v>
      </c>
      <c r="O179" s="33">
        <f>M179+N179</f>
        <v>0</v>
      </c>
      <c r="P179" s="34">
        <v>0</v>
      </c>
      <c r="Q179" s="35">
        <f>O179+P179</f>
        <v>0</v>
      </c>
      <c r="R179" s="29">
        <v>0</v>
      </c>
      <c r="S179" s="36">
        <v>0</v>
      </c>
      <c r="T179" s="33">
        <f>R179+S179</f>
        <v>0</v>
      </c>
      <c r="U179" s="34">
        <v>0</v>
      </c>
      <c r="V179" s="31">
        <f>T179+U179</f>
        <v>0</v>
      </c>
      <c r="W179" s="32">
        <f t="shared" si="72"/>
        <v>0</v>
      </c>
    </row>
    <row r="180" spans="2:23" ht="12.75">
      <c r="B180" s="70"/>
      <c r="C180" s="70"/>
      <c r="D180" s="70"/>
      <c r="E180" s="70"/>
      <c r="F180" s="70"/>
      <c r="G180" s="70"/>
      <c r="H180" s="70"/>
      <c r="I180" s="277"/>
      <c r="L180" s="4" t="s">
        <v>23</v>
      </c>
      <c r="M180" s="29">
        <v>0</v>
      </c>
      <c r="N180" s="36">
        <v>0</v>
      </c>
      <c r="O180" s="33">
        <f>M180+N180</f>
        <v>0</v>
      </c>
      <c r="P180" s="34">
        <v>0</v>
      </c>
      <c r="Q180" s="35">
        <f>O180+P180</f>
        <v>0</v>
      </c>
      <c r="R180" s="29">
        <v>0</v>
      </c>
      <c r="S180" s="36">
        <v>0</v>
      </c>
      <c r="T180" s="33">
        <f>R180+S180</f>
        <v>0</v>
      </c>
      <c r="U180" s="34">
        <v>0</v>
      </c>
      <c r="V180" s="31">
        <f>T180+U180</f>
        <v>0</v>
      </c>
      <c r="W180" s="32">
        <f>IF(Q180=0,0,((V180/Q180)-1)*100)</f>
        <v>0</v>
      </c>
    </row>
    <row r="181" spans="2:23" ht="13.5" thickBot="1">
      <c r="B181" s="70"/>
      <c r="C181" s="70"/>
      <c r="D181" s="70"/>
      <c r="E181" s="70"/>
      <c r="F181" s="70"/>
      <c r="G181" s="70"/>
      <c r="H181" s="70"/>
      <c r="I181" s="277"/>
      <c r="L181" s="4" t="s">
        <v>24</v>
      </c>
      <c r="M181" s="29">
        <v>0</v>
      </c>
      <c r="N181" s="36">
        <v>0</v>
      </c>
      <c r="O181" s="51">
        <f>M181+N181</f>
        <v>0</v>
      </c>
      <c r="P181" s="52">
        <v>0</v>
      </c>
      <c r="Q181" s="35">
        <f>O181+P181</f>
        <v>0</v>
      </c>
      <c r="R181" s="29">
        <v>0</v>
      </c>
      <c r="S181" s="36">
        <v>0</v>
      </c>
      <c r="T181" s="51">
        <f>R181+S181</f>
        <v>0</v>
      </c>
      <c r="U181" s="52">
        <v>0</v>
      </c>
      <c r="V181" s="31">
        <f>T181+U181</f>
        <v>0</v>
      </c>
      <c r="W181" s="32">
        <f>IF(Q181=0,0,((V181/Q181)-1)*100)</f>
        <v>0</v>
      </c>
    </row>
    <row r="182" spans="2:23" ht="14.25" thickBot="1" thickTop="1">
      <c r="B182" s="70"/>
      <c r="C182" s="70"/>
      <c r="D182" s="70"/>
      <c r="E182" s="70"/>
      <c r="F182" s="70"/>
      <c r="G182" s="70"/>
      <c r="H182" s="70"/>
      <c r="I182" s="277"/>
      <c r="L182" s="39" t="s">
        <v>25</v>
      </c>
      <c r="M182" s="40">
        <f aca="true" t="shared" si="74" ref="M182:V182">M179+M180+M181</f>
        <v>0</v>
      </c>
      <c r="N182" s="41">
        <f t="shared" si="74"/>
        <v>0</v>
      </c>
      <c r="O182" s="42">
        <f t="shared" si="74"/>
        <v>0</v>
      </c>
      <c r="P182" s="268">
        <f t="shared" si="74"/>
        <v>0</v>
      </c>
      <c r="Q182" s="41">
        <f t="shared" si="74"/>
        <v>0</v>
      </c>
      <c r="R182" s="40">
        <f t="shared" si="74"/>
        <v>0</v>
      </c>
      <c r="S182" s="41">
        <f t="shared" si="74"/>
        <v>0</v>
      </c>
      <c r="T182" s="40">
        <f t="shared" si="74"/>
        <v>0</v>
      </c>
      <c r="U182" s="40">
        <f t="shared" si="74"/>
        <v>0</v>
      </c>
      <c r="V182" s="42">
        <f t="shared" si="74"/>
        <v>0</v>
      </c>
      <c r="W182" s="54">
        <f>IF(Q182=0,0,((V182/Q182)-1)*100)</f>
        <v>0</v>
      </c>
    </row>
    <row r="183" spans="2:23" ht="14.25" thickBot="1" thickTop="1">
      <c r="B183" s="70"/>
      <c r="C183" s="70"/>
      <c r="D183" s="70"/>
      <c r="E183" s="70"/>
      <c r="F183" s="70"/>
      <c r="G183" s="70"/>
      <c r="H183" s="70"/>
      <c r="I183" s="277"/>
      <c r="L183" s="4" t="s">
        <v>27</v>
      </c>
      <c r="M183" s="29">
        <v>0</v>
      </c>
      <c r="N183" s="36">
        <v>0</v>
      </c>
      <c r="O183" s="51">
        <f>M183+N183</f>
        <v>0</v>
      </c>
      <c r="P183" s="59">
        <v>0</v>
      </c>
      <c r="Q183" s="35">
        <f>O183+P183</f>
        <v>0</v>
      </c>
      <c r="R183" s="29">
        <v>0</v>
      </c>
      <c r="S183" s="36">
        <v>0</v>
      </c>
      <c r="T183" s="51">
        <f>R183+S183</f>
        <v>0</v>
      </c>
      <c r="U183" s="59">
        <v>0</v>
      </c>
      <c r="V183" s="31">
        <f>T183+U183</f>
        <v>0</v>
      </c>
      <c r="W183" s="32">
        <f t="shared" si="72"/>
        <v>0</v>
      </c>
    </row>
    <row r="184" spans="1:23" ht="14.25" thickBot="1" thickTop="1">
      <c r="A184" s="244"/>
      <c r="B184" s="262"/>
      <c r="C184" s="264"/>
      <c r="D184" s="264"/>
      <c r="E184" s="264"/>
      <c r="F184" s="264"/>
      <c r="G184" s="264"/>
      <c r="H184" s="264"/>
      <c r="I184" s="344"/>
      <c r="J184" s="244"/>
      <c r="L184" s="39" t="s">
        <v>69</v>
      </c>
      <c r="M184" s="40">
        <f aca="true" t="shared" si="75" ref="M184:V184">+M178+M182+M183</f>
        <v>0</v>
      </c>
      <c r="N184" s="41">
        <f t="shared" si="75"/>
        <v>0</v>
      </c>
      <c r="O184" s="40">
        <f t="shared" si="75"/>
        <v>0</v>
      </c>
      <c r="P184" s="40">
        <f t="shared" si="75"/>
        <v>0</v>
      </c>
      <c r="Q184" s="40">
        <f t="shared" si="75"/>
        <v>0</v>
      </c>
      <c r="R184" s="40">
        <f t="shared" si="75"/>
        <v>0</v>
      </c>
      <c r="S184" s="41">
        <f t="shared" si="75"/>
        <v>0</v>
      </c>
      <c r="T184" s="40">
        <f t="shared" si="75"/>
        <v>0</v>
      </c>
      <c r="U184" s="40">
        <f t="shared" si="75"/>
        <v>0</v>
      </c>
      <c r="V184" s="42">
        <f t="shared" si="75"/>
        <v>0</v>
      </c>
      <c r="W184" s="54">
        <f>IF(Q184=0,0,((V184/Q184)-1)*100)</f>
        <v>0</v>
      </c>
    </row>
    <row r="185" spans="1:23" ht="14.25" thickBot="1" thickTop="1">
      <c r="A185" s="70"/>
      <c r="B185" s="262"/>
      <c r="C185" s="264"/>
      <c r="D185" s="264"/>
      <c r="E185" s="264"/>
      <c r="F185" s="264"/>
      <c r="G185" s="264"/>
      <c r="H185" s="264"/>
      <c r="I185" s="337"/>
      <c r="J185" s="70"/>
      <c r="L185" s="39" t="s">
        <v>70</v>
      </c>
      <c r="M185" s="40">
        <f aca="true" t="shared" si="76" ref="M185:V185">+M174+M178+M182+M183</f>
        <v>0</v>
      </c>
      <c r="N185" s="41">
        <f t="shared" si="76"/>
        <v>0</v>
      </c>
      <c r="O185" s="40">
        <f t="shared" si="76"/>
        <v>0</v>
      </c>
      <c r="P185" s="40">
        <f t="shared" si="76"/>
        <v>0</v>
      </c>
      <c r="Q185" s="40">
        <f t="shared" si="76"/>
        <v>0</v>
      </c>
      <c r="R185" s="40">
        <f t="shared" si="76"/>
        <v>0</v>
      </c>
      <c r="S185" s="41">
        <f t="shared" si="76"/>
        <v>0</v>
      </c>
      <c r="T185" s="40">
        <f t="shared" si="76"/>
        <v>0</v>
      </c>
      <c r="U185" s="40">
        <f t="shared" si="76"/>
        <v>0</v>
      </c>
      <c r="V185" s="42">
        <f t="shared" si="76"/>
        <v>0</v>
      </c>
      <c r="W185" s="54">
        <f>IF(Q185=0,0,((V185/Q185)-1)*100)</f>
        <v>0</v>
      </c>
    </row>
    <row r="186" spans="2:23" ht="13.5" thickTop="1">
      <c r="B186" s="70"/>
      <c r="C186" s="70"/>
      <c r="D186" s="70"/>
      <c r="E186" s="70"/>
      <c r="F186" s="70"/>
      <c r="G186" s="70"/>
      <c r="H186" s="70"/>
      <c r="I186" s="277"/>
      <c r="L186" s="4" t="s">
        <v>28</v>
      </c>
      <c r="M186" s="29">
        <v>0</v>
      </c>
      <c r="N186" s="36">
        <v>0</v>
      </c>
      <c r="O186" s="51">
        <f>M186+N186</f>
        <v>0</v>
      </c>
      <c r="P186" s="34">
        <v>0</v>
      </c>
      <c r="Q186" s="35">
        <f>O186+P186</f>
        <v>0</v>
      </c>
      <c r="R186" s="29"/>
      <c r="S186" s="36"/>
      <c r="T186" s="51"/>
      <c r="U186" s="34"/>
      <c r="V186" s="51"/>
      <c r="W186" s="32"/>
    </row>
    <row r="187" spans="2:23" ht="13.5" thickBot="1">
      <c r="B187" s="70"/>
      <c r="C187" s="70"/>
      <c r="D187" s="70"/>
      <c r="E187" s="70"/>
      <c r="F187" s="70"/>
      <c r="G187" s="70"/>
      <c r="H187" s="70"/>
      <c r="I187" s="277"/>
      <c r="L187" s="4" t="s">
        <v>29</v>
      </c>
      <c r="M187" s="29"/>
      <c r="N187" s="36"/>
      <c r="O187" s="33">
        <f>M187+N187</f>
        <v>0</v>
      </c>
      <c r="P187" s="52"/>
      <c r="Q187" s="35">
        <f>O187+P187</f>
        <v>0</v>
      </c>
      <c r="R187" s="29"/>
      <c r="S187" s="36"/>
      <c r="T187" s="33"/>
      <c r="U187" s="52"/>
      <c r="V187" s="31"/>
      <c r="W187" s="32"/>
    </row>
    <row r="188" spans="2:23" ht="14.25" thickBot="1" thickTop="1">
      <c r="B188" s="70"/>
      <c r="C188" s="70"/>
      <c r="D188" s="70"/>
      <c r="E188" s="70"/>
      <c r="F188" s="70"/>
      <c r="G188" s="70"/>
      <c r="H188" s="70"/>
      <c r="I188" s="277"/>
      <c r="L188" s="39" t="s">
        <v>30</v>
      </c>
      <c r="M188" s="40">
        <f>+M183+M186+M187</f>
        <v>0</v>
      </c>
      <c r="N188" s="41">
        <f>+N183+N186+N187</f>
        <v>0</v>
      </c>
      <c r="O188" s="40">
        <f>+O183+O186+O187</f>
        <v>0</v>
      </c>
      <c r="P188" s="40">
        <f>+P183+P186+P187</f>
        <v>0</v>
      </c>
      <c r="Q188" s="43">
        <f>+Q183+Q186+Q187</f>
        <v>0</v>
      </c>
      <c r="R188" s="40"/>
      <c r="S188" s="41"/>
      <c r="T188" s="40"/>
      <c r="U188" s="40"/>
      <c r="V188" s="42"/>
      <c r="W188" s="54"/>
    </row>
    <row r="189" spans="2:23" ht="14.25" thickBot="1" thickTop="1">
      <c r="B189" s="70"/>
      <c r="C189" s="70"/>
      <c r="D189" s="70"/>
      <c r="E189" s="70"/>
      <c r="F189" s="70"/>
      <c r="G189" s="70"/>
      <c r="H189" s="70"/>
      <c r="I189" s="277"/>
      <c r="L189" s="39" t="s">
        <v>9</v>
      </c>
      <c r="M189" s="40">
        <f>M178+M182+M188+M174</f>
        <v>0</v>
      </c>
      <c r="N189" s="41">
        <f>N178+N182+N188+N174</f>
        <v>0</v>
      </c>
      <c r="O189" s="40">
        <f>O178+O182+O188+O174</f>
        <v>0</v>
      </c>
      <c r="P189" s="40">
        <f>P178+P182+P188+P174</f>
        <v>0</v>
      </c>
      <c r="Q189" s="40">
        <f>Q178+Q182+Q188+Q174</f>
        <v>0</v>
      </c>
      <c r="R189" s="40"/>
      <c r="S189" s="41"/>
      <c r="T189" s="40"/>
      <c r="U189" s="40"/>
      <c r="V189" s="40"/>
      <c r="W189" s="54"/>
    </row>
    <row r="190" spans="2:12" ht="13.5" thickTop="1">
      <c r="B190" s="70"/>
      <c r="C190" s="70"/>
      <c r="D190" s="70"/>
      <c r="E190" s="70"/>
      <c r="F190" s="70"/>
      <c r="G190" s="70"/>
      <c r="H190" s="70"/>
      <c r="I190" s="277"/>
      <c r="L190" s="63" t="s">
        <v>65</v>
      </c>
    </row>
    <row r="191" spans="2:23" ht="12.75">
      <c r="B191" s="70"/>
      <c r="C191" s="70"/>
      <c r="D191" s="70"/>
      <c r="E191" s="70"/>
      <c r="F191" s="70"/>
      <c r="G191" s="70"/>
      <c r="H191" s="70"/>
      <c r="I191" s="277"/>
      <c r="L191" s="348" t="s">
        <v>51</v>
      </c>
      <c r="M191" s="348"/>
      <c r="N191" s="348"/>
      <c r="O191" s="348"/>
      <c r="P191" s="348"/>
      <c r="Q191" s="348"/>
      <c r="R191" s="348"/>
      <c r="S191" s="348"/>
      <c r="T191" s="348"/>
      <c r="U191" s="348"/>
      <c r="V191" s="348"/>
      <c r="W191" s="348"/>
    </row>
    <row r="192" spans="2:23" ht="15.75">
      <c r="B192" s="70"/>
      <c r="C192" s="70"/>
      <c r="D192" s="70"/>
      <c r="E192" s="70"/>
      <c r="F192" s="70"/>
      <c r="G192" s="70"/>
      <c r="H192" s="70"/>
      <c r="I192" s="277"/>
      <c r="L192" s="349" t="s">
        <v>54</v>
      </c>
      <c r="M192" s="349"/>
      <c r="N192" s="349"/>
      <c r="O192" s="349"/>
      <c r="P192" s="349"/>
      <c r="Q192" s="349"/>
      <c r="R192" s="349"/>
      <c r="S192" s="349"/>
      <c r="T192" s="349"/>
      <c r="U192" s="349"/>
      <c r="V192" s="349"/>
      <c r="W192" s="349"/>
    </row>
    <row r="193" spans="2:23" ht="13.5" thickBot="1">
      <c r="B193" s="70"/>
      <c r="C193" s="70"/>
      <c r="D193" s="70"/>
      <c r="E193" s="70"/>
      <c r="F193" s="70"/>
      <c r="G193" s="70"/>
      <c r="H193" s="70"/>
      <c r="I193" s="277"/>
      <c r="W193" s="272" t="s">
        <v>43</v>
      </c>
    </row>
    <row r="194" spans="2:23" ht="17.25" thickBot="1" thickTop="1">
      <c r="B194" s="70"/>
      <c r="C194" s="70"/>
      <c r="D194" s="70"/>
      <c r="E194" s="70"/>
      <c r="F194" s="70"/>
      <c r="G194" s="70"/>
      <c r="H194" s="70"/>
      <c r="I194" s="277"/>
      <c r="L194" s="3"/>
      <c r="M194" s="350" t="s">
        <v>67</v>
      </c>
      <c r="N194" s="351"/>
      <c r="O194" s="351"/>
      <c r="P194" s="351"/>
      <c r="Q194" s="352"/>
      <c r="R194" s="353" t="s">
        <v>68</v>
      </c>
      <c r="S194" s="354"/>
      <c r="T194" s="354"/>
      <c r="U194" s="354"/>
      <c r="V194" s="355"/>
      <c r="W194" s="269" t="s">
        <v>4</v>
      </c>
    </row>
    <row r="195" spans="2:23" ht="13.5" thickTop="1">
      <c r="B195" s="70"/>
      <c r="C195" s="70"/>
      <c r="D195" s="70"/>
      <c r="E195" s="70"/>
      <c r="F195" s="70"/>
      <c r="G195" s="70"/>
      <c r="H195" s="70"/>
      <c r="I195" s="277"/>
      <c r="L195" s="4" t="s">
        <v>5</v>
      </c>
      <c r="M195" s="5"/>
      <c r="N195" s="8"/>
      <c r="O195" s="9"/>
      <c r="P195" s="10"/>
      <c r="Q195" s="11"/>
      <c r="R195" s="5"/>
      <c r="S195" s="8"/>
      <c r="T195" s="9"/>
      <c r="U195" s="10"/>
      <c r="V195" s="11"/>
      <c r="W195" s="270" t="s">
        <v>6</v>
      </c>
    </row>
    <row r="196" spans="2:23" ht="13.5" thickBot="1">
      <c r="B196" s="70"/>
      <c r="C196" s="70"/>
      <c r="D196" s="70"/>
      <c r="E196" s="70"/>
      <c r="F196" s="70"/>
      <c r="G196" s="70"/>
      <c r="H196" s="70"/>
      <c r="I196" s="277"/>
      <c r="L196" s="12"/>
      <c r="M196" s="15" t="s">
        <v>44</v>
      </c>
      <c r="N196" s="16" t="s">
        <v>45</v>
      </c>
      <c r="O196" s="17" t="s">
        <v>46</v>
      </c>
      <c r="P196" s="18" t="s">
        <v>13</v>
      </c>
      <c r="Q196" s="19" t="s">
        <v>9</v>
      </c>
      <c r="R196" s="15" t="s">
        <v>44</v>
      </c>
      <c r="S196" s="16" t="s">
        <v>45</v>
      </c>
      <c r="T196" s="17" t="s">
        <v>46</v>
      </c>
      <c r="U196" s="18" t="s">
        <v>13</v>
      </c>
      <c r="V196" s="19" t="s">
        <v>9</v>
      </c>
      <c r="W196" s="271"/>
    </row>
    <row r="197" spans="2:23" ht="4.5" customHeight="1" thickTop="1">
      <c r="B197" s="70"/>
      <c r="C197" s="70"/>
      <c r="D197" s="70"/>
      <c r="E197" s="70"/>
      <c r="F197" s="70"/>
      <c r="G197" s="70"/>
      <c r="H197" s="70"/>
      <c r="I197" s="277"/>
      <c r="L197" s="4"/>
      <c r="M197" s="23"/>
      <c r="N197" s="24"/>
      <c r="O197" s="25"/>
      <c r="P197" s="26"/>
      <c r="Q197" s="27"/>
      <c r="R197" s="23"/>
      <c r="S197" s="24"/>
      <c r="T197" s="25"/>
      <c r="U197" s="26"/>
      <c r="V197" s="28"/>
      <c r="W197" s="230"/>
    </row>
    <row r="198" spans="2:23" ht="12.75">
      <c r="B198" s="70"/>
      <c r="C198" s="70"/>
      <c r="D198" s="70"/>
      <c r="E198" s="70"/>
      <c r="F198" s="70"/>
      <c r="G198" s="70"/>
      <c r="H198" s="70"/>
      <c r="I198" s="277"/>
      <c r="L198" s="4" t="s">
        <v>14</v>
      </c>
      <c r="M198" s="219">
        <v>0</v>
      </c>
      <c r="N198" s="220">
        <v>0</v>
      </c>
      <c r="O198" s="221">
        <f>+N198+M198</f>
        <v>0</v>
      </c>
      <c r="P198" s="32">
        <v>0</v>
      </c>
      <c r="Q198" s="222">
        <f>O198+P197</f>
        <v>0</v>
      </c>
      <c r="R198" s="219">
        <v>0</v>
      </c>
      <c r="S198" s="220">
        <v>0</v>
      </c>
      <c r="T198" s="221">
        <f>R198+S198</f>
        <v>0</v>
      </c>
      <c r="U198" s="32">
        <v>0</v>
      </c>
      <c r="V198" s="223">
        <f>T198+U198</f>
        <v>0</v>
      </c>
      <c r="W198" s="32">
        <f aca="true" t="shared" si="77" ref="W198:W210">IF(Q198=0,0,((V198/Q198)-1)*100)</f>
        <v>0</v>
      </c>
    </row>
    <row r="199" spans="2:23" ht="12.75">
      <c r="B199" s="70"/>
      <c r="C199" s="70"/>
      <c r="D199" s="70"/>
      <c r="E199" s="70"/>
      <c r="F199" s="70"/>
      <c r="G199" s="70"/>
      <c r="H199" s="70"/>
      <c r="I199" s="277"/>
      <c r="L199" s="4" t="s">
        <v>15</v>
      </c>
      <c r="M199" s="219">
        <v>0</v>
      </c>
      <c r="N199" s="220">
        <v>0</v>
      </c>
      <c r="O199" s="221">
        <f>+N199+M199</f>
        <v>0</v>
      </c>
      <c r="P199" s="32">
        <v>0</v>
      </c>
      <c r="Q199" s="222">
        <f>O199+P198</f>
        <v>0</v>
      </c>
      <c r="R199" s="219">
        <v>0</v>
      </c>
      <c r="S199" s="220">
        <v>0</v>
      </c>
      <c r="T199" s="221">
        <f>R199+S199</f>
        <v>0</v>
      </c>
      <c r="U199" s="32">
        <v>0</v>
      </c>
      <c r="V199" s="223">
        <f>T199+U199</f>
        <v>0</v>
      </c>
      <c r="W199" s="32">
        <f t="shared" si="77"/>
        <v>0</v>
      </c>
    </row>
    <row r="200" spans="2:23" ht="13.5" thickBot="1">
      <c r="B200" s="70"/>
      <c r="C200" s="70"/>
      <c r="D200" s="70"/>
      <c r="E200" s="70"/>
      <c r="F200" s="70"/>
      <c r="G200" s="70"/>
      <c r="H200" s="70"/>
      <c r="I200" s="277"/>
      <c r="L200" s="12" t="s">
        <v>16</v>
      </c>
      <c r="M200" s="219">
        <v>0</v>
      </c>
      <c r="N200" s="220">
        <v>0</v>
      </c>
      <c r="O200" s="221">
        <f>+N200+M200</f>
        <v>0</v>
      </c>
      <c r="P200" s="32">
        <v>0</v>
      </c>
      <c r="Q200" s="222">
        <f>O200+P199</f>
        <v>0</v>
      </c>
      <c r="R200" s="219">
        <v>0</v>
      </c>
      <c r="S200" s="220">
        <v>0</v>
      </c>
      <c r="T200" s="221">
        <v>0</v>
      </c>
      <c r="U200" s="32">
        <v>0</v>
      </c>
      <c r="V200" s="223">
        <v>0</v>
      </c>
      <c r="W200" s="32">
        <f t="shared" si="77"/>
        <v>0</v>
      </c>
    </row>
    <row r="201" spans="2:23" ht="14.25" thickBot="1" thickTop="1">
      <c r="B201" s="70"/>
      <c r="C201" s="70"/>
      <c r="D201" s="70"/>
      <c r="E201" s="70"/>
      <c r="F201" s="70"/>
      <c r="G201" s="70"/>
      <c r="H201" s="70"/>
      <c r="I201" s="277"/>
      <c r="L201" s="39" t="s">
        <v>17</v>
      </c>
      <c r="M201" s="210">
        <f>M198+M199+M200</f>
        <v>0</v>
      </c>
      <c r="N201" s="224">
        <f>N198+N199+N200</f>
        <v>0</v>
      </c>
      <c r="O201" s="210">
        <f>O198+O199+O200</f>
        <v>0</v>
      </c>
      <c r="P201" s="210">
        <f>P198+P199+P200</f>
        <v>0</v>
      </c>
      <c r="Q201" s="210">
        <f>Q198+Q199+Q200</f>
        <v>0</v>
      </c>
      <c r="R201" s="210">
        <v>0</v>
      </c>
      <c r="S201" s="224">
        <v>0</v>
      </c>
      <c r="T201" s="210">
        <v>0</v>
      </c>
      <c r="U201" s="210">
        <v>0</v>
      </c>
      <c r="V201" s="225">
        <v>0</v>
      </c>
      <c r="W201" s="54">
        <f t="shared" si="77"/>
        <v>0</v>
      </c>
    </row>
    <row r="202" spans="2:23" ht="13.5" thickTop="1">
      <c r="B202" s="70"/>
      <c r="C202" s="70"/>
      <c r="D202" s="70"/>
      <c r="E202" s="70"/>
      <c r="F202" s="70"/>
      <c r="G202" s="70"/>
      <c r="H202" s="70"/>
      <c r="I202" s="277"/>
      <c r="L202" s="4" t="s">
        <v>18</v>
      </c>
      <c r="M202" s="219">
        <v>0</v>
      </c>
      <c r="N202" s="220">
        <v>0</v>
      </c>
      <c r="O202" s="221">
        <f>+N202+M202</f>
        <v>0</v>
      </c>
      <c r="P202" s="32">
        <v>0</v>
      </c>
      <c r="Q202" s="222">
        <f>O202+P201</f>
        <v>0</v>
      </c>
      <c r="R202" s="219">
        <v>0</v>
      </c>
      <c r="S202" s="220">
        <v>0</v>
      </c>
      <c r="T202" s="221">
        <f>R202+S202</f>
        <v>0</v>
      </c>
      <c r="U202" s="32">
        <v>0</v>
      </c>
      <c r="V202" s="223">
        <f>T202+U202</f>
        <v>0</v>
      </c>
      <c r="W202" s="32">
        <f t="shared" si="77"/>
        <v>0</v>
      </c>
    </row>
    <row r="203" spans="2:23" ht="12.75">
      <c r="B203" s="70"/>
      <c r="C203" s="70"/>
      <c r="D203" s="70"/>
      <c r="E203" s="70"/>
      <c r="F203" s="70"/>
      <c r="G203" s="70"/>
      <c r="H203" s="70"/>
      <c r="I203" s="277"/>
      <c r="L203" s="4" t="s">
        <v>19</v>
      </c>
      <c r="M203" s="219">
        <v>0</v>
      </c>
      <c r="N203" s="220">
        <v>0</v>
      </c>
      <c r="O203" s="221">
        <f>+N203+M203</f>
        <v>0</v>
      </c>
      <c r="P203" s="32">
        <v>0</v>
      </c>
      <c r="Q203" s="222">
        <f>O203+P202</f>
        <v>0</v>
      </c>
      <c r="R203" s="219">
        <v>0</v>
      </c>
      <c r="S203" s="220">
        <v>0</v>
      </c>
      <c r="T203" s="221">
        <f>R203+S203</f>
        <v>0</v>
      </c>
      <c r="U203" s="32">
        <v>0</v>
      </c>
      <c r="V203" s="223">
        <f>T203+U203</f>
        <v>0</v>
      </c>
      <c r="W203" s="32">
        <f t="shared" si="77"/>
        <v>0</v>
      </c>
    </row>
    <row r="204" spans="2:23" ht="13.5" thickBot="1">
      <c r="B204" s="70"/>
      <c r="C204" s="70"/>
      <c r="D204" s="70"/>
      <c r="E204" s="70"/>
      <c r="F204" s="70"/>
      <c r="G204" s="70"/>
      <c r="H204" s="70"/>
      <c r="I204" s="277"/>
      <c r="L204" s="4" t="s">
        <v>20</v>
      </c>
      <c r="M204" s="219">
        <v>0</v>
      </c>
      <c r="N204" s="220">
        <v>0</v>
      </c>
      <c r="O204" s="221">
        <f>+N204+M204</f>
        <v>0</v>
      </c>
      <c r="P204" s="32">
        <v>0</v>
      </c>
      <c r="Q204" s="222">
        <f>O204+P203</f>
        <v>0</v>
      </c>
      <c r="R204" s="219">
        <v>0</v>
      </c>
      <c r="S204" s="220">
        <v>0</v>
      </c>
      <c r="T204" s="221">
        <f>R204+S204</f>
        <v>0</v>
      </c>
      <c r="U204" s="32">
        <v>0</v>
      </c>
      <c r="V204" s="223">
        <f>T204+U204</f>
        <v>0</v>
      </c>
      <c r="W204" s="32">
        <f>IF(Q204=0,0,((V204/Q204)-1)*100)</f>
        <v>0</v>
      </c>
    </row>
    <row r="205" spans="2:23" ht="14.25" thickBot="1" thickTop="1">
      <c r="B205" s="70"/>
      <c r="C205" s="70"/>
      <c r="D205" s="70"/>
      <c r="E205" s="70"/>
      <c r="F205" s="70"/>
      <c r="G205" s="70"/>
      <c r="H205" s="70"/>
      <c r="I205" s="277"/>
      <c r="L205" s="44" t="s">
        <v>57</v>
      </c>
      <c r="M205" s="226">
        <f aca="true" t="shared" si="78" ref="M205:V205">+M202+M203+M204</f>
        <v>0</v>
      </c>
      <c r="N205" s="227">
        <f t="shared" si="78"/>
        <v>0</v>
      </c>
      <c r="O205" s="211">
        <f t="shared" si="78"/>
        <v>0</v>
      </c>
      <c r="P205" s="48">
        <f t="shared" si="78"/>
        <v>0</v>
      </c>
      <c r="Q205" s="228">
        <f t="shared" si="78"/>
        <v>0</v>
      </c>
      <c r="R205" s="226">
        <f t="shared" si="78"/>
        <v>0</v>
      </c>
      <c r="S205" s="227">
        <f t="shared" si="78"/>
        <v>0</v>
      </c>
      <c r="T205" s="48">
        <f t="shared" si="78"/>
        <v>0</v>
      </c>
      <c r="U205" s="48">
        <f t="shared" si="78"/>
        <v>0</v>
      </c>
      <c r="V205" s="48">
        <f t="shared" si="78"/>
        <v>0</v>
      </c>
      <c r="W205" s="211">
        <f t="shared" si="77"/>
        <v>0</v>
      </c>
    </row>
    <row r="206" spans="2:23" ht="13.5" thickTop="1">
      <c r="B206" s="70"/>
      <c r="C206" s="70"/>
      <c r="D206" s="70"/>
      <c r="E206" s="70"/>
      <c r="F206" s="70"/>
      <c r="G206" s="70"/>
      <c r="H206" s="70"/>
      <c r="I206" s="277"/>
      <c r="L206" s="4" t="s">
        <v>22</v>
      </c>
      <c r="M206" s="219">
        <v>0</v>
      </c>
      <c r="N206" s="220">
        <v>0</v>
      </c>
      <c r="O206" s="221">
        <f>+N206+M206</f>
        <v>0</v>
      </c>
      <c r="P206" s="32">
        <v>0</v>
      </c>
      <c r="Q206" s="222">
        <f>O206+P205</f>
        <v>0</v>
      </c>
      <c r="R206" s="219">
        <v>0</v>
      </c>
      <c r="S206" s="220">
        <v>0</v>
      </c>
      <c r="T206" s="221">
        <f>R206+S206</f>
        <v>0</v>
      </c>
      <c r="U206" s="32">
        <v>0</v>
      </c>
      <c r="V206" s="223">
        <f>T206+U206</f>
        <v>0</v>
      </c>
      <c r="W206" s="32">
        <f t="shared" si="77"/>
        <v>0</v>
      </c>
    </row>
    <row r="207" spans="2:23" ht="12.75">
      <c r="B207" s="70"/>
      <c r="C207" s="70"/>
      <c r="D207" s="70"/>
      <c r="E207" s="70"/>
      <c r="F207" s="70"/>
      <c r="G207" s="70"/>
      <c r="H207" s="70"/>
      <c r="I207" s="277"/>
      <c r="L207" s="4" t="s">
        <v>23</v>
      </c>
      <c r="M207" s="219">
        <v>0</v>
      </c>
      <c r="N207" s="220">
        <v>0</v>
      </c>
      <c r="O207" s="221">
        <f>+N207+M207</f>
        <v>0</v>
      </c>
      <c r="P207" s="32">
        <v>0</v>
      </c>
      <c r="Q207" s="222">
        <f>O207+P206</f>
        <v>0</v>
      </c>
      <c r="R207" s="219">
        <v>0</v>
      </c>
      <c r="S207" s="220">
        <v>0</v>
      </c>
      <c r="T207" s="221">
        <f>R207+S207</f>
        <v>0</v>
      </c>
      <c r="U207" s="32">
        <v>0</v>
      </c>
      <c r="V207" s="223">
        <f>T207+U207</f>
        <v>0</v>
      </c>
      <c r="W207" s="32">
        <f>IF(Q207=0,0,((V207/Q207)-1)*100)</f>
        <v>0</v>
      </c>
    </row>
    <row r="208" spans="2:23" ht="13.5" thickBot="1">
      <c r="B208" s="70"/>
      <c r="C208" s="70"/>
      <c r="D208" s="70"/>
      <c r="E208" s="70"/>
      <c r="F208" s="70"/>
      <c r="G208" s="70"/>
      <c r="H208" s="70"/>
      <c r="I208" s="277"/>
      <c r="L208" s="4" t="s">
        <v>24</v>
      </c>
      <c r="M208" s="219">
        <v>0</v>
      </c>
      <c r="N208" s="220">
        <v>0</v>
      </c>
      <c r="O208" s="229">
        <f>+N208+M208</f>
        <v>0</v>
      </c>
      <c r="P208" s="62">
        <v>0</v>
      </c>
      <c r="Q208" s="222">
        <f>O208+P207</f>
        <v>0</v>
      </c>
      <c r="R208" s="219">
        <v>0</v>
      </c>
      <c r="S208" s="220">
        <v>0</v>
      </c>
      <c r="T208" s="229">
        <f>R208+S208</f>
        <v>0</v>
      </c>
      <c r="U208" s="62">
        <v>0</v>
      </c>
      <c r="V208" s="223">
        <f>T208+U208</f>
        <v>0</v>
      </c>
      <c r="W208" s="32">
        <f>IF(Q208=0,0,((V208/Q208)-1)*100)</f>
        <v>0</v>
      </c>
    </row>
    <row r="209" spans="2:23" ht="14.25" thickBot="1" thickTop="1">
      <c r="B209" s="70"/>
      <c r="C209" s="70"/>
      <c r="D209" s="70"/>
      <c r="E209" s="70"/>
      <c r="F209" s="70"/>
      <c r="G209" s="70"/>
      <c r="H209" s="70"/>
      <c r="I209" s="277"/>
      <c r="L209" s="44" t="s">
        <v>25</v>
      </c>
      <c r="M209" s="45">
        <f aca="true" t="shared" si="79" ref="M209:V209">M206+M207+M208</f>
        <v>0</v>
      </c>
      <c r="N209" s="45">
        <f t="shared" si="79"/>
        <v>0</v>
      </c>
      <c r="O209" s="47">
        <f t="shared" si="79"/>
        <v>0</v>
      </c>
      <c r="P209" s="47">
        <f t="shared" si="79"/>
        <v>0</v>
      </c>
      <c r="Q209" s="47">
        <f t="shared" si="79"/>
        <v>0</v>
      </c>
      <c r="R209" s="45">
        <f t="shared" si="79"/>
        <v>0</v>
      </c>
      <c r="S209" s="45">
        <f t="shared" si="79"/>
        <v>0</v>
      </c>
      <c r="T209" s="47">
        <f t="shared" si="79"/>
        <v>0</v>
      </c>
      <c r="U209" s="47">
        <f t="shared" si="79"/>
        <v>0</v>
      </c>
      <c r="V209" s="47">
        <f t="shared" si="79"/>
        <v>0</v>
      </c>
      <c r="W209" s="54">
        <f>IF(Q209=0,0,((V209/Q209)-1)*100)</f>
        <v>0</v>
      </c>
    </row>
    <row r="210" spans="2:23" ht="14.25" thickBot="1" thickTop="1">
      <c r="B210" s="70"/>
      <c r="C210" s="70"/>
      <c r="D210" s="70"/>
      <c r="E210" s="70"/>
      <c r="F210" s="70"/>
      <c r="G210" s="70"/>
      <c r="H210" s="70"/>
      <c r="I210" s="277"/>
      <c r="L210" s="4" t="s">
        <v>27</v>
      </c>
      <c r="M210" s="219">
        <v>0</v>
      </c>
      <c r="N210" s="220">
        <v>0</v>
      </c>
      <c r="O210" s="229">
        <f>+N210+M210</f>
        <v>0</v>
      </c>
      <c r="P210" s="230">
        <v>0</v>
      </c>
      <c r="Q210" s="222">
        <f>O210+P209</f>
        <v>0</v>
      </c>
      <c r="R210" s="219">
        <v>0</v>
      </c>
      <c r="S210" s="220">
        <v>0</v>
      </c>
      <c r="T210" s="229">
        <f>R210+S210</f>
        <v>0</v>
      </c>
      <c r="U210" s="230">
        <v>0</v>
      </c>
      <c r="V210" s="223">
        <f>T210+U210</f>
        <v>0</v>
      </c>
      <c r="W210" s="32">
        <f t="shared" si="77"/>
        <v>0</v>
      </c>
    </row>
    <row r="211" spans="1:23" ht="14.25" thickBot="1" thickTop="1">
      <c r="A211" s="244"/>
      <c r="B211" s="262"/>
      <c r="C211" s="264"/>
      <c r="D211" s="264"/>
      <c r="E211" s="264"/>
      <c r="F211" s="264"/>
      <c r="G211" s="264"/>
      <c r="H211" s="264"/>
      <c r="I211" s="344"/>
      <c r="J211" s="244"/>
      <c r="L211" s="39" t="s">
        <v>69</v>
      </c>
      <c r="M211" s="40">
        <f aca="true" t="shared" si="80" ref="M211:V211">+M205+M209+M210</f>
        <v>0</v>
      </c>
      <c r="N211" s="41">
        <f t="shared" si="80"/>
        <v>0</v>
      </c>
      <c r="O211" s="40">
        <f t="shared" si="80"/>
        <v>0</v>
      </c>
      <c r="P211" s="40">
        <f t="shared" si="80"/>
        <v>0</v>
      </c>
      <c r="Q211" s="40">
        <f t="shared" si="80"/>
        <v>0</v>
      </c>
      <c r="R211" s="40">
        <f t="shared" si="80"/>
        <v>0</v>
      </c>
      <c r="S211" s="41">
        <f t="shared" si="80"/>
        <v>0</v>
      </c>
      <c r="T211" s="40">
        <f t="shared" si="80"/>
        <v>0</v>
      </c>
      <c r="U211" s="40">
        <f t="shared" si="80"/>
        <v>0</v>
      </c>
      <c r="V211" s="42">
        <f t="shared" si="80"/>
        <v>0</v>
      </c>
      <c r="W211" s="54">
        <f>IF(Q211=0,0,((V211/Q211)-1)*100)</f>
        <v>0</v>
      </c>
    </row>
    <row r="212" spans="1:23" ht="14.25" thickBot="1" thickTop="1">
      <c r="A212" s="70"/>
      <c r="B212" s="262"/>
      <c r="C212" s="264"/>
      <c r="D212" s="264"/>
      <c r="E212" s="264"/>
      <c r="F212" s="264"/>
      <c r="G212" s="264"/>
      <c r="H212" s="264"/>
      <c r="I212" s="337"/>
      <c r="J212" s="70"/>
      <c r="L212" s="39" t="s">
        <v>70</v>
      </c>
      <c r="M212" s="40">
        <f aca="true" t="shared" si="81" ref="M212:V212">+M201+M205+M209+M210</f>
        <v>0</v>
      </c>
      <c r="N212" s="41">
        <f t="shared" si="81"/>
        <v>0</v>
      </c>
      <c r="O212" s="40">
        <f t="shared" si="81"/>
        <v>0</v>
      </c>
      <c r="P212" s="40">
        <f t="shared" si="81"/>
        <v>0</v>
      </c>
      <c r="Q212" s="40">
        <f t="shared" si="81"/>
        <v>0</v>
      </c>
      <c r="R212" s="40">
        <f t="shared" si="81"/>
        <v>0</v>
      </c>
      <c r="S212" s="41">
        <f t="shared" si="81"/>
        <v>0</v>
      </c>
      <c r="T212" s="40">
        <f t="shared" si="81"/>
        <v>0</v>
      </c>
      <c r="U212" s="40">
        <f t="shared" si="81"/>
        <v>0</v>
      </c>
      <c r="V212" s="42">
        <f t="shared" si="81"/>
        <v>0</v>
      </c>
      <c r="W212" s="54">
        <f>IF(Q212=0,0,((V212/Q212)-1)*100)</f>
        <v>0</v>
      </c>
    </row>
    <row r="213" spans="2:23" ht="13.5" thickTop="1">
      <c r="B213" s="70"/>
      <c r="C213" s="70"/>
      <c r="D213" s="70"/>
      <c r="E213" s="70"/>
      <c r="F213" s="70"/>
      <c r="G213" s="70"/>
      <c r="H213" s="70"/>
      <c r="I213" s="277"/>
      <c r="L213" s="4" t="s">
        <v>28</v>
      </c>
      <c r="M213" s="219">
        <v>0</v>
      </c>
      <c r="N213" s="220">
        <v>0</v>
      </c>
      <c r="O213" s="229">
        <f>+N213+M213</f>
        <v>0</v>
      </c>
      <c r="P213" s="32">
        <v>0</v>
      </c>
      <c r="Q213" s="222">
        <f>O213+P210</f>
        <v>0</v>
      </c>
      <c r="R213" s="219"/>
      <c r="S213" s="220"/>
      <c r="T213" s="229"/>
      <c r="U213" s="32"/>
      <c r="V213" s="223"/>
      <c r="W213" s="32"/>
    </row>
    <row r="214" spans="2:23" ht="13.5" thickBot="1">
      <c r="B214" s="70"/>
      <c r="C214" s="70"/>
      <c r="D214" s="70"/>
      <c r="E214" s="70"/>
      <c r="F214" s="70"/>
      <c r="G214" s="70"/>
      <c r="H214" s="70"/>
      <c r="I214" s="277"/>
      <c r="L214" s="4" t="s">
        <v>29</v>
      </c>
      <c r="M214" s="219"/>
      <c r="N214" s="220"/>
      <c r="O214" s="221">
        <f>+N214+M214</f>
        <v>0</v>
      </c>
      <c r="P214" s="62"/>
      <c r="Q214" s="222">
        <f>O214+P213</f>
        <v>0</v>
      </c>
      <c r="R214" s="219"/>
      <c r="S214" s="220"/>
      <c r="T214" s="221"/>
      <c r="U214" s="62"/>
      <c r="V214" s="223"/>
      <c r="W214" s="32"/>
    </row>
    <row r="215" spans="2:23" ht="14.25" thickBot="1" thickTop="1">
      <c r="B215" s="70"/>
      <c r="C215" s="70"/>
      <c r="D215" s="70"/>
      <c r="E215" s="70"/>
      <c r="F215" s="70"/>
      <c r="G215" s="70"/>
      <c r="H215" s="70"/>
      <c r="I215" s="277"/>
      <c r="L215" s="39" t="s">
        <v>30</v>
      </c>
      <c r="M215" s="40">
        <f>+M210+M213+M214</f>
        <v>0</v>
      </c>
      <c r="N215" s="41">
        <f>+N210+N213+N214</f>
        <v>0</v>
      </c>
      <c r="O215" s="40">
        <f>+O210+O213+O214</f>
        <v>0</v>
      </c>
      <c r="P215" s="40">
        <f>+P210+P213+P214</f>
        <v>0</v>
      </c>
      <c r="Q215" s="43">
        <f>+Q210+Q213+Q214</f>
        <v>0</v>
      </c>
      <c r="R215" s="40"/>
      <c r="S215" s="41"/>
      <c r="T215" s="40"/>
      <c r="U215" s="40"/>
      <c r="V215" s="42"/>
      <c r="W215" s="54"/>
    </row>
    <row r="216" spans="2:23" ht="14.25" thickBot="1" thickTop="1">
      <c r="B216" s="70"/>
      <c r="C216" s="70"/>
      <c r="D216" s="70"/>
      <c r="E216" s="70"/>
      <c r="F216" s="70"/>
      <c r="G216" s="70"/>
      <c r="H216" s="70"/>
      <c r="I216" s="277"/>
      <c r="L216" s="39" t="s">
        <v>9</v>
      </c>
      <c r="M216" s="40">
        <f>M205+M209+M215+M201</f>
        <v>0</v>
      </c>
      <c r="N216" s="41">
        <f>N205+N209+N215+N201</f>
        <v>0</v>
      </c>
      <c r="O216" s="40">
        <f>O205+O209+O215+O201</f>
        <v>0</v>
      </c>
      <c r="P216" s="40">
        <f>P205+P209+P215+P201</f>
        <v>0</v>
      </c>
      <c r="Q216" s="40">
        <f>Q205+Q209+Q215+Q201</f>
        <v>0</v>
      </c>
      <c r="R216" s="40"/>
      <c r="S216" s="41"/>
      <c r="T216" s="40"/>
      <c r="U216" s="40"/>
      <c r="V216" s="40"/>
      <c r="W216" s="54"/>
    </row>
    <row r="217" spans="2:12" ht="13.5" thickTop="1">
      <c r="B217" s="70"/>
      <c r="C217" s="70"/>
      <c r="D217" s="70"/>
      <c r="E217" s="70"/>
      <c r="F217" s="70"/>
      <c r="G217" s="70"/>
      <c r="H217" s="70"/>
      <c r="I217" s="277"/>
      <c r="L217" s="63" t="s">
        <v>65</v>
      </c>
    </row>
    <row r="218" spans="2:23" ht="12.75">
      <c r="B218" s="70"/>
      <c r="C218" s="70"/>
      <c r="D218" s="70"/>
      <c r="E218" s="70"/>
      <c r="F218" s="70"/>
      <c r="G218" s="70"/>
      <c r="H218" s="70"/>
      <c r="I218" s="277"/>
      <c r="L218" s="348" t="s">
        <v>55</v>
      </c>
      <c r="M218" s="348"/>
      <c r="N218" s="348"/>
      <c r="O218" s="348"/>
      <c r="P218" s="348"/>
      <c r="Q218" s="348"/>
      <c r="R218" s="348"/>
      <c r="S218" s="348"/>
      <c r="T218" s="348"/>
      <c r="U218" s="348"/>
      <c r="V218" s="348"/>
      <c r="W218" s="348"/>
    </row>
    <row r="219" spans="2:23" ht="15.75">
      <c r="B219" s="70"/>
      <c r="C219" s="70"/>
      <c r="D219" s="70"/>
      <c r="E219" s="70"/>
      <c r="F219" s="70"/>
      <c r="G219" s="70"/>
      <c r="H219" s="70"/>
      <c r="I219" s="277"/>
      <c r="L219" s="349" t="s">
        <v>56</v>
      </c>
      <c r="M219" s="349"/>
      <c r="N219" s="349"/>
      <c r="O219" s="349"/>
      <c r="P219" s="349"/>
      <c r="Q219" s="349"/>
      <c r="R219" s="349"/>
      <c r="S219" s="349"/>
      <c r="T219" s="349"/>
      <c r="U219" s="349"/>
      <c r="V219" s="349"/>
      <c r="W219" s="349"/>
    </row>
    <row r="220" spans="2:23" ht="13.5" thickBot="1">
      <c r="B220" s="70"/>
      <c r="C220" s="70"/>
      <c r="D220" s="70"/>
      <c r="E220" s="70"/>
      <c r="F220" s="70"/>
      <c r="G220" s="70"/>
      <c r="H220" s="70"/>
      <c r="I220" s="277"/>
      <c r="W220" s="272" t="s">
        <v>43</v>
      </c>
    </row>
    <row r="221" spans="2:23" ht="17.25" thickBot="1" thickTop="1">
      <c r="B221" s="70"/>
      <c r="C221" s="70"/>
      <c r="D221" s="70"/>
      <c r="E221" s="70"/>
      <c r="F221" s="70"/>
      <c r="G221" s="70"/>
      <c r="H221" s="70"/>
      <c r="I221" s="277"/>
      <c r="L221" s="3"/>
      <c r="M221" s="350" t="s">
        <v>67</v>
      </c>
      <c r="N221" s="351"/>
      <c r="O221" s="351"/>
      <c r="P221" s="351"/>
      <c r="Q221" s="352"/>
      <c r="R221" s="353" t="s">
        <v>68</v>
      </c>
      <c r="S221" s="354"/>
      <c r="T221" s="354"/>
      <c r="U221" s="354"/>
      <c r="V221" s="355"/>
      <c r="W221" s="269" t="s">
        <v>4</v>
      </c>
    </row>
    <row r="222" spans="2:23" ht="13.5" thickTop="1">
      <c r="B222" s="70"/>
      <c r="C222" s="70"/>
      <c r="D222" s="70"/>
      <c r="E222" s="70"/>
      <c r="F222" s="70"/>
      <c r="G222" s="70"/>
      <c r="H222" s="70"/>
      <c r="I222" s="277"/>
      <c r="L222" s="4" t="s">
        <v>5</v>
      </c>
      <c r="M222" s="5"/>
      <c r="N222" s="8"/>
      <c r="O222" s="9"/>
      <c r="P222" s="10"/>
      <c r="Q222" s="11"/>
      <c r="R222" s="5"/>
      <c r="S222" s="8"/>
      <c r="T222" s="9"/>
      <c r="U222" s="10"/>
      <c r="V222" s="11"/>
      <c r="W222" s="270" t="s">
        <v>6</v>
      </c>
    </row>
    <row r="223" spans="2:23" ht="13.5" thickBot="1">
      <c r="B223" s="70"/>
      <c r="C223" s="70"/>
      <c r="D223" s="70"/>
      <c r="E223" s="70"/>
      <c r="F223" s="70"/>
      <c r="G223" s="70"/>
      <c r="H223" s="70"/>
      <c r="I223" s="277"/>
      <c r="L223" s="12"/>
      <c r="M223" s="15" t="s">
        <v>44</v>
      </c>
      <c r="N223" s="16" t="s">
        <v>45</v>
      </c>
      <c r="O223" s="17" t="s">
        <v>58</v>
      </c>
      <c r="P223" s="18" t="s">
        <v>13</v>
      </c>
      <c r="Q223" s="19" t="s">
        <v>9</v>
      </c>
      <c r="R223" s="15" t="s">
        <v>44</v>
      </c>
      <c r="S223" s="16" t="s">
        <v>45</v>
      </c>
      <c r="T223" s="17" t="s">
        <v>58</v>
      </c>
      <c r="U223" s="18" t="s">
        <v>13</v>
      </c>
      <c r="V223" s="19" t="s">
        <v>9</v>
      </c>
      <c r="W223" s="271"/>
    </row>
    <row r="224" spans="2:23" ht="5.25" customHeight="1" thickTop="1">
      <c r="B224" s="70"/>
      <c r="C224" s="70"/>
      <c r="D224" s="70"/>
      <c r="E224" s="70"/>
      <c r="F224" s="70"/>
      <c r="G224" s="70"/>
      <c r="H224" s="70"/>
      <c r="I224" s="277"/>
      <c r="L224" s="4"/>
      <c r="M224" s="23"/>
      <c r="N224" s="24"/>
      <c r="O224" s="25"/>
      <c r="P224" s="26"/>
      <c r="Q224" s="27"/>
      <c r="R224" s="23"/>
      <c r="S224" s="24"/>
      <c r="T224" s="25"/>
      <c r="U224" s="26"/>
      <c r="V224" s="28"/>
      <c r="W224" s="230"/>
    </row>
    <row r="225" spans="2:23" ht="12.75">
      <c r="B225" s="70"/>
      <c r="C225" s="70"/>
      <c r="D225" s="70"/>
      <c r="E225" s="70"/>
      <c r="F225" s="70"/>
      <c r="G225" s="70"/>
      <c r="H225" s="70"/>
      <c r="I225" s="277"/>
      <c r="L225" s="4" t="s">
        <v>14</v>
      </c>
      <c r="M225" s="29">
        <f aca="true" t="shared" si="82" ref="M225:V225">+M171+M198</f>
        <v>0</v>
      </c>
      <c r="N225" s="36">
        <f t="shared" si="82"/>
        <v>0</v>
      </c>
      <c r="O225" s="33">
        <f t="shared" si="82"/>
        <v>0</v>
      </c>
      <c r="P225" s="34">
        <f t="shared" si="82"/>
        <v>0</v>
      </c>
      <c r="Q225" s="35">
        <f t="shared" si="82"/>
        <v>0</v>
      </c>
      <c r="R225" s="29">
        <f t="shared" si="82"/>
        <v>0</v>
      </c>
      <c r="S225" s="36">
        <f t="shared" si="82"/>
        <v>0</v>
      </c>
      <c r="T225" s="33">
        <f t="shared" si="82"/>
        <v>0</v>
      </c>
      <c r="U225" s="34">
        <f t="shared" si="82"/>
        <v>0</v>
      </c>
      <c r="V225" s="31">
        <f t="shared" si="82"/>
        <v>0</v>
      </c>
      <c r="W225" s="32">
        <f aca="true" t="shared" si="83" ref="W225:W239">IF(Q225=0,0,((V225/Q225)-1)*100)</f>
        <v>0</v>
      </c>
    </row>
    <row r="226" spans="2:23" ht="12.75">
      <c r="B226" s="70"/>
      <c r="C226" s="70"/>
      <c r="D226" s="70"/>
      <c r="E226" s="70"/>
      <c r="F226" s="70"/>
      <c r="G226" s="70"/>
      <c r="H226" s="70"/>
      <c r="I226" s="277"/>
      <c r="L226" s="4" t="s">
        <v>15</v>
      </c>
      <c r="M226" s="29">
        <f aca="true" t="shared" si="84" ref="M226:V226">+M172+M199</f>
        <v>0</v>
      </c>
      <c r="N226" s="36">
        <f t="shared" si="84"/>
        <v>0</v>
      </c>
      <c r="O226" s="33">
        <f t="shared" si="84"/>
        <v>0</v>
      </c>
      <c r="P226" s="34">
        <f t="shared" si="84"/>
        <v>0</v>
      </c>
      <c r="Q226" s="35">
        <f t="shared" si="84"/>
        <v>0</v>
      </c>
      <c r="R226" s="29">
        <f t="shared" si="84"/>
        <v>0</v>
      </c>
      <c r="S226" s="36">
        <f t="shared" si="84"/>
        <v>0</v>
      </c>
      <c r="T226" s="33">
        <f t="shared" si="84"/>
        <v>0</v>
      </c>
      <c r="U226" s="34">
        <f t="shared" si="84"/>
        <v>0</v>
      </c>
      <c r="V226" s="31">
        <f t="shared" si="84"/>
        <v>0</v>
      </c>
      <c r="W226" s="32">
        <f t="shared" si="83"/>
        <v>0</v>
      </c>
    </row>
    <row r="227" spans="2:23" ht="13.5" thickBot="1">
      <c r="B227" s="70"/>
      <c r="C227" s="70"/>
      <c r="D227" s="70"/>
      <c r="E227" s="70"/>
      <c r="F227" s="70"/>
      <c r="G227" s="70"/>
      <c r="H227" s="70"/>
      <c r="I227" s="277"/>
      <c r="L227" s="12" t="s">
        <v>16</v>
      </c>
      <c r="M227" s="29">
        <f>+M173+M200</f>
        <v>0</v>
      </c>
      <c r="N227" s="36">
        <f>+N173+N200</f>
        <v>0</v>
      </c>
      <c r="O227" s="33">
        <f>+O173+O200</f>
        <v>0</v>
      </c>
      <c r="P227" s="34">
        <f>+P173+P200</f>
        <v>0</v>
      </c>
      <c r="Q227" s="35">
        <f>+Q173+Q200</f>
        <v>0</v>
      </c>
      <c r="R227" s="29"/>
      <c r="S227" s="36"/>
      <c r="T227" s="33"/>
      <c r="U227" s="34"/>
      <c r="V227" s="31"/>
      <c r="W227" s="32">
        <f t="shared" si="83"/>
        <v>0</v>
      </c>
    </row>
    <row r="228" spans="2:23" ht="14.25" thickBot="1" thickTop="1">
      <c r="B228" s="70"/>
      <c r="C228" s="70"/>
      <c r="D228" s="70"/>
      <c r="E228" s="70"/>
      <c r="F228" s="70"/>
      <c r="G228" s="70"/>
      <c r="H228" s="70"/>
      <c r="I228" s="277"/>
      <c r="L228" s="39" t="s">
        <v>17</v>
      </c>
      <c r="M228" s="40">
        <f>+M225+M226+M227</f>
        <v>0</v>
      </c>
      <c r="N228" s="41">
        <f>+N225+N226+N227</f>
        <v>0</v>
      </c>
      <c r="O228" s="40">
        <f>+O225+O226+O227</f>
        <v>0</v>
      </c>
      <c r="P228" s="40">
        <f>+P225+P226+P227</f>
        <v>0</v>
      </c>
      <c r="Q228" s="40">
        <f>+Q225+Q226+Q227</f>
        <v>0</v>
      </c>
      <c r="R228" s="40"/>
      <c r="S228" s="41"/>
      <c r="T228" s="40"/>
      <c r="U228" s="40"/>
      <c r="V228" s="42"/>
      <c r="W228" s="54">
        <f t="shared" si="83"/>
        <v>0</v>
      </c>
    </row>
    <row r="229" spans="2:23" ht="13.5" thickTop="1">
      <c r="B229" s="70"/>
      <c r="C229" s="70"/>
      <c r="D229" s="70"/>
      <c r="E229" s="70"/>
      <c r="F229" s="70"/>
      <c r="G229" s="70"/>
      <c r="H229" s="70"/>
      <c r="I229" s="277"/>
      <c r="L229" s="4" t="s">
        <v>18</v>
      </c>
      <c r="M229" s="29">
        <f aca="true" t="shared" si="85" ref="M229:V229">+M175+M202</f>
        <v>0</v>
      </c>
      <c r="N229" s="36">
        <f t="shared" si="85"/>
        <v>0</v>
      </c>
      <c r="O229" s="33">
        <f t="shared" si="85"/>
        <v>0</v>
      </c>
      <c r="P229" s="34">
        <f t="shared" si="85"/>
        <v>0</v>
      </c>
      <c r="Q229" s="35">
        <f t="shared" si="85"/>
        <v>0</v>
      </c>
      <c r="R229" s="29">
        <f t="shared" si="85"/>
        <v>0</v>
      </c>
      <c r="S229" s="36">
        <f t="shared" si="85"/>
        <v>0</v>
      </c>
      <c r="T229" s="33">
        <f t="shared" si="85"/>
        <v>0</v>
      </c>
      <c r="U229" s="34">
        <f t="shared" si="85"/>
        <v>0</v>
      </c>
      <c r="V229" s="31">
        <f t="shared" si="85"/>
        <v>0</v>
      </c>
      <c r="W229" s="32">
        <f t="shared" si="83"/>
        <v>0</v>
      </c>
    </row>
    <row r="230" spans="2:23" ht="12.75">
      <c r="B230" s="70"/>
      <c r="C230" s="70"/>
      <c r="D230" s="70"/>
      <c r="E230" s="70"/>
      <c r="F230" s="70"/>
      <c r="G230" s="70"/>
      <c r="H230" s="70"/>
      <c r="I230" s="277"/>
      <c r="L230" s="4" t="s">
        <v>19</v>
      </c>
      <c r="M230" s="29">
        <f aca="true" t="shared" si="86" ref="M230:V230">+M176+M203</f>
        <v>0</v>
      </c>
      <c r="N230" s="36">
        <f t="shared" si="86"/>
        <v>0</v>
      </c>
      <c r="O230" s="33">
        <f t="shared" si="86"/>
        <v>0</v>
      </c>
      <c r="P230" s="34">
        <f t="shared" si="86"/>
        <v>0</v>
      </c>
      <c r="Q230" s="35">
        <f t="shared" si="86"/>
        <v>0</v>
      </c>
      <c r="R230" s="29">
        <f t="shared" si="86"/>
        <v>0</v>
      </c>
      <c r="S230" s="36">
        <f t="shared" si="86"/>
        <v>0</v>
      </c>
      <c r="T230" s="33">
        <f t="shared" si="86"/>
        <v>0</v>
      </c>
      <c r="U230" s="34">
        <f t="shared" si="86"/>
        <v>0</v>
      </c>
      <c r="V230" s="31">
        <f t="shared" si="86"/>
        <v>0</v>
      </c>
      <c r="W230" s="32">
        <f t="shared" si="83"/>
        <v>0</v>
      </c>
    </row>
    <row r="231" spans="2:23" ht="13.5" thickBot="1">
      <c r="B231" s="70"/>
      <c r="C231" s="70"/>
      <c r="D231" s="70"/>
      <c r="E231" s="70"/>
      <c r="F231" s="70"/>
      <c r="G231" s="70"/>
      <c r="H231" s="70"/>
      <c r="I231" s="277"/>
      <c r="L231" s="4" t="s">
        <v>20</v>
      </c>
      <c r="M231" s="29">
        <f aca="true" t="shared" si="87" ref="M231:V231">+M177+M204</f>
        <v>0</v>
      </c>
      <c r="N231" s="36">
        <f t="shared" si="87"/>
        <v>0</v>
      </c>
      <c r="O231" s="33">
        <f t="shared" si="87"/>
        <v>0</v>
      </c>
      <c r="P231" s="34">
        <f t="shared" si="87"/>
        <v>0</v>
      </c>
      <c r="Q231" s="35">
        <f t="shared" si="87"/>
        <v>0</v>
      </c>
      <c r="R231" s="29">
        <f t="shared" si="87"/>
        <v>0</v>
      </c>
      <c r="S231" s="36">
        <f t="shared" si="87"/>
        <v>0</v>
      </c>
      <c r="T231" s="33">
        <f t="shared" si="87"/>
        <v>0</v>
      </c>
      <c r="U231" s="34">
        <f t="shared" si="87"/>
        <v>0</v>
      </c>
      <c r="V231" s="31">
        <f t="shared" si="87"/>
        <v>0</v>
      </c>
      <c r="W231" s="32">
        <f t="shared" si="83"/>
        <v>0</v>
      </c>
    </row>
    <row r="232" spans="2:23" ht="14.25" thickBot="1" thickTop="1">
      <c r="B232" s="70"/>
      <c r="C232" s="70"/>
      <c r="D232" s="70"/>
      <c r="E232" s="70"/>
      <c r="F232" s="70"/>
      <c r="G232" s="70"/>
      <c r="H232" s="70"/>
      <c r="I232" s="277"/>
      <c r="L232" s="44" t="s">
        <v>21</v>
      </c>
      <c r="M232" s="45">
        <f aca="true" t="shared" si="88" ref="M232:V232">+M229+M230+M231</f>
        <v>0</v>
      </c>
      <c r="N232" s="46">
        <f t="shared" si="88"/>
        <v>0</v>
      </c>
      <c r="O232" s="47">
        <f t="shared" si="88"/>
        <v>0</v>
      </c>
      <c r="P232" s="47">
        <f t="shared" si="88"/>
        <v>0</v>
      </c>
      <c r="Q232" s="45">
        <f t="shared" si="88"/>
        <v>0</v>
      </c>
      <c r="R232" s="45">
        <f t="shared" si="88"/>
        <v>0</v>
      </c>
      <c r="S232" s="46">
        <f t="shared" si="88"/>
        <v>0</v>
      </c>
      <c r="T232" s="47">
        <f t="shared" si="88"/>
        <v>0</v>
      </c>
      <c r="U232" s="47">
        <f t="shared" si="88"/>
        <v>0</v>
      </c>
      <c r="V232" s="47">
        <f t="shared" si="88"/>
        <v>0</v>
      </c>
      <c r="W232" s="211">
        <f t="shared" si="83"/>
        <v>0</v>
      </c>
    </row>
    <row r="233" spans="2:23" ht="13.5" thickTop="1">
      <c r="B233" s="70"/>
      <c r="C233" s="70"/>
      <c r="D233" s="70"/>
      <c r="E233" s="70"/>
      <c r="F233" s="70"/>
      <c r="G233" s="70"/>
      <c r="H233" s="70"/>
      <c r="I233" s="277"/>
      <c r="L233" s="4" t="s">
        <v>22</v>
      </c>
      <c r="M233" s="29">
        <f aca="true" t="shared" si="89" ref="M233:V233">+M179+M206</f>
        <v>0</v>
      </c>
      <c r="N233" s="36">
        <f t="shared" si="89"/>
        <v>0</v>
      </c>
      <c r="O233" s="33">
        <f t="shared" si="89"/>
        <v>0</v>
      </c>
      <c r="P233" s="34">
        <f t="shared" si="89"/>
        <v>0</v>
      </c>
      <c r="Q233" s="35">
        <f t="shared" si="89"/>
        <v>0</v>
      </c>
      <c r="R233" s="29">
        <f t="shared" si="89"/>
        <v>0</v>
      </c>
      <c r="S233" s="36">
        <f t="shared" si="89"/>
        <v>0</v>
      </c>
      <c r="T233" s="33">
        <f t="shared" si="89"/>
        <v>0</v>
      </c>
      <c r="U233" s="34">
        <f t="shared" si="89"/>
        <v>0</v>
      </c>
      <c r="V233" s="31">
        <f t="shared" si="89"/>
        <v>0</v>
      </c>
      <c r="W233" s="32">
        <f t="shared" si="83"/>
        <v>0</v>
      </c>
    </row>
    <row r="234" spans="2:23" ht="12.75">
      <c r="B234" s="70"/>
      <c r="C234" s="70"/>
      <c r="D234" s="70"/>
      <c r="E234" s="70"/>
      <c r="F234" s="70"/>
      <c r="G234" s="70"/>
      <c r="H234" s="70"/>
      <c r="I234" s="277"/>
      <c r="L234" s="4" t="s">
        <v>23</v>
      </c>
      <c r="M234" s="29">
        <f aca="true" t="shared" si="90" ref="M234:V234">+M180+M207</f>
        <v>0</v>
      </c>
      <c r="N234" s="36">
        <f t="shared" si="90"/>
        <v>0</v>
      </c>
      <c r="O234" s="33">
        <f t="shared" si="90"/>
        <v>0</v>
      </c>
      <c r="P234" s="34">
        <f t="shared" si="90"/>
        <v>0</v>
      </c>
      <c r="Q234" s="35">
        <f t="shared" si="90"/>
        <v>0</v>
      </c>
      <c r="R234" s="29">
        <f t="shared" si="90"/>
        <v>0</v>
      </c>
      <c r="S234" s="36">
        <f t="shared" si="90"/>
        <v>0</v>
      </c>
      <c r="T234" s="33">
        <f t="shared" si="90"/>
        <v>0</v>
      </c>
      <c r="U234" s="34">
        <f t="shared" si="90"/>
        <v>0</v>
      </c>
      <c r="V234" s="31">
        <f t="shared" si="90"/>
        <v>0</v>
      </c>
      <c r="W234" s="32">
        <f t="shared" si="83"/>
        <v>0</v>
      </c>
    </row>
    <row r="235" spans="2:23" ht="13.5" thickBot="1">
      <c r="B235" s="70"/>
      <c r="C235" s="70"/>
      <c r="D235" s="70"/>
      <c r="E235" s="70"/>
      <c r="F235" s="70"/>
      <c r="G235" s="70"/>
      <c r="H235" s="70"/>
      <c r="I235" s="277"/>
      <c r="L235" s="4" t="s">
        <v>24</v>
      </c>
      <c r="M235" s="29">
        <f aca="true" t="shared" si="91" ref="M235:V235">+M181+M208</f>
        <v>0</v>
      </c>
      <c r="N235" s="36">
        <f t="shared" si="91"/>
        <v>0</v>
      </c>
      <c r="O235" s="33">
        <f t="shared" si="91"/>
        <v>0</v>
      </c>
      <c r="P235" s="34">
        <f t="shared" si="91"/>
        <v>0</v>
      </c>
      <c r="Q235" s="35">
        <f t="shared" si="91"/>
        <v>0</v>
      </c>
      <c r="R235" s="29">
        <f t="shared" si="91"/>
        <v>0</v>
      </c>
      <c r="S235" s="36">
        <f t="shared" si="91"/>
        <v>0</v>
      </c>
      <c r="T235" s="51">
        <f t="shared" si="91"/>
        <v>0</v>
      </c>
      <c r="U235" s="52">
        <f t="shared" si="91"/>
        <v>0</v>
      </c>
      <c r="V235" s="31">
        <f t="shared" si="91"/>
        <v>0</v>
      </c>
      <c r="W235" s="32">
        <f t="shared" si="83"/>
        <v>0</v>
      </c>
    </row>
    <row r="236" spans="1:23" ht="14.25" thickBot="1" thickTop="1">
      <c r="A236" s="244"/>
      <c r="B236" s="262"/>
      <c r="C236" s="264"/>
      <c r="D236" s="264"/>
      <c r="E236" s="264"/>
      <c r="F236" s="264"/>
      <c r="G236" s="264"/>
      <c r="H236" s="264"/>
      <c r="I236" s="344"/>
      <c r="J236" s="244"/>
      <c r="L236" s="44" t="s">
        <v>25</v>
      </c>
      <c r="M236" s="40">
        <f aca="true" t="shared" si="92" ref="M236:V236">M233+M234+M235</f>
        <v>0</v>
      </c>
      <c r="N236" s="41">
        <f t="shared" si="92"/>
        <v>0</v>
      </c>
      <c r="O236" s="40">
        <f t="shared" si="92"/>
        <v>0</v>
      </c>
      <c r="P236" s="40">
        <f t="shared" si="92"/>
        <v>0</v>
      </c>
      <c r="Q236" s="40">
        <f t="shared" si="92"/>
        <v>0</v>
      </c>
      <c r="R236" s="40">
        <f t="shared" si="92"/>
        <v>0</v>
      </c>
      <c r="S236" s="41">
        <f t="shared" si="92"/>
        <v>0</v>
      </c>
      <c r="T236" s="40">
        <f t="shared" si="92"/>
        <v>0</v>
      </c>
      <c r="U236" s="40">
        <f t="shared" si="92"/>
        <v>0</v>
      </c>
      <c r="V236" s="42">
        <f t="shared" si="92"/>
        <v>0</v>
      </c>
      <c r="W236" s="54">
        <f t="shared" si="83"/>
        <v>0</v>
      </c>
    </row>
    <row r="237" spans="2:23" ht="14.25" thickBot="1" thickTop="1">
      <c r="B237" s="70"/>
      <c r="C237" s="70"/>
      <c r="D237" s="70"/>
      <c r="E237" s="70"/>
      <c r="F237" s="70"/>
      <c r="G237" s="70"/>
      <c r="H237" s="70"/>
      <c r="I237" s="277"/>
      <c r="L237" s="4" t="s">
        <v>27</v>
      </c>
      <c r="M237" s="29">
        <f aca="true" t="shared" si="93" ref="M237:V237">+M183+M210</f>
        <v>0</v>
      </c>
      <c r="N237" s="36">
        <f t="shared" si="93"/>
        <v>0</v>
      </c>
      <c r="O237" s="33">
        <f t="shared" si="93"/>
        <v>0</v>
      </c>
      <c r="P237" s="34">
        <f t="shared" si="93"/>
        <v>0</v>
      </c>
      <c r="Q237" s="35">
        <f t="shared" si="93"/>
        <v>0</v>
      </c>
      <c r="R237" s="29">
        <f t="shared" si="93"/>
        <v>0</v>
      </c>
      <c r="S237" s="36">
        <f t="shared" si="93"/>
        <v>0</v>
      </c>
      <c r="T237" s="51">
        <f t="shared" si="93"/>
        <v>0</v>
      </c>
      <c r="U237" s="59">
        <f t="shared" si="93"/>
        <v>0</v>
      </c>
      <c r="V237" s="31">
        <f t="shared" si="93"/>
        <v>0</v>
      </c>
      <c r="W237" s="32">
        <f t="shared" si="83"/>
        <v>0</v>
      </c>
    </row>
    <row r="238" spans="1:23" ht="14.25" thickBot="1" thickTop="1">
      <c r="A238" s="70"/>
      <c r="B238" s="262"/>
      <c r="C238" s="264"/>
      <c r="D238" s="264"/>
      <c r="E238" s="264"/>
      <c r="F238" s="264"/>
      <c r="G238" s="264"/>
      <c r="H238" s="264"/>
      <c r="I238" s="337"/>
      <c r="J238" s="70"/>
      <c r="L238" s="39" t="s">
        <v>69</v>
      </c>
      <c r="M238" s="40">
        <f aca="true" t="shared" si="94" ref="M238:V238">+M232+M236+M237</f>
        <v>0</v>
      </c>
      <c r="N238" s="41">
        <f t="shared" si="94"/>
        <v>0</v>
      </c>
      <c r="O238" s="40">
        <f t="shared" si="94"/>
        <v>0</v>
      </c>
      <c r="P238" s="40">
        <f t="shared" si="94"/>
        <v>0</v>
      </c>
      <c r="Q238" s="40">
        <f t="shared" si="94"/>
        <v>0</v>
      </c>
      <c r="R238" s="40">
        <f t="shared" si="94"/>
        <v>0</v>
      </c>
      <c r="S238" s="41">
        <f t="shared" si="94"/>
        <v>0</v>
      </c>
      <c r="T238" s="40">
        <f t="shared" si="94"/>
        <v>0</v>
      </c>
      <c r="U238" s="40">
        <f t="shared" si="94"/>
        <v>0</v>
      </c>
      <c r="V238" s="42">
        <f t="shared" si="94"/>
        <v>0</v>
      </c>
      <c r="W238" s="54">
        <f t="shared" si="83"/>
        <v>0</v>
      </c>
    </row>
    <row r="239" spans="2:23" ht="14.25" thickBot="1" thickTop="1">
      <c r="B239" s="70"/>
      <c r="C239" s="70"/>
      <c r="D239" s="70"/>
      <c r="E239" s="70"/>
      <c r="F239" s="70"/>
      <c r="G239" s="70"/>
      <c r="H239" s="70"/>
      <c r="I239" s="277"/>
      <c r="L239" s="39" t="s">
        <v>70</v>
      </c>
      <c r="M239" s="40">
        <f aca="true" t="shared" si="95" ref="M239:V239">+M228+M232+M236+M237</f>
        <v>0</v>
      </c>
      <c r="N239" s="135">
        <f t="shared" si="95"/>
        <v>0</v>
      </c>
      <c r="O239" s="136">
        <f t="shared" si="95"/>
        <v>0</v>
      </c>
      <c r="P239" s="40">
        <f t="shared" si="95"/>
        <v>0</v>
      </c>
      <c r="Q239" s="136">
        <f t="shared" si="95"/>
        <v>0</v>
      </c>
      <c r="R239" s="40">
        <f t="shared" si="95"/>
        <v>0</v>
      </c>
      <c r="S239" s="135">
        <f t="shared" si="95"/>
        <v>0</v>
      </c>
      <c r="T239" s="136">
        <f t="shared" si="95"/>
        <v>0</v>
      </c>
      <c r="U239" s="40">
        <f t="shared" si="95"/>
        <v>0</v>
      </c>
      <c r="V239" s="210">
        <f t="shared" si="95"/>
        <v>0</v>
      </c>
      <c r="W239" s="54">
        <f t="shared" si="83"/>
        <v>0</v>
      </c>
    </row>
    <row r="240" spans="2:23" ht="13.5" thickTop="1">
      <c r="B240" s="70"/>
      <c r="C240" s="70"/>
      <c r="D240" s="70"/>
      <c r="E240" s="70"/>
      <c r="F240" s="70"/>
      <c r="G240" s="70"/>
      <c r="H240" s="70"/>
      <c r="I240" s="277"/>
      <c r="L240" s="4" t="s">
        <v>28</v>
      </c>
      <c r="M240" s="29">
        <f>+M186+M213</f>
        <v>0</v>
      </c>
      <c r="N240" s="36">
        <f>+N186+N213</f>
        <v>0</v>
      </c>
      <c r="O240" s="33">
        <f>+O186+O213</f>
        <v>0</v>
      </c>
      <c r="P240" s="34">
        <f>+P186+P213</f>
        <v>0</v>
      </c>
      <c r="Q240" s="35">
        <f>+Q186+Q213</f>
        <v>0</v>
      </c>
      <c r="R240" s="29"/>
      <c r="S240" s="36"/>
      <c r="T240" s="51"/>
      <c r="U240" s="34"/>
      <c r="V240" s="31"/>
      <c r="W240" s="32"/>
    </row>
    <row r="241" spans="2:23" ht="13.5" thickBot="1">
      <c r="B241" s="70"/>
      <c r="C241" s="70"/>
      <c r="D241" s="70"/>
      <c r="E241" s="70"/>
      <c r="F241" s="70"/>
      <c r="G241" s="70"/>
      <c r="H241" s="70"/>
      <c r="I241" s="277"/>
      <c r="L241" s="4" t="s">
        <v>29</v>
      </c>
      <c r="M241" s="29">
        <f>+M187+M214</f>
        <v>0</v>
      </c>
      <c r="N241" s="36">
        <f>+N187+N214</f>
        <v>0</v>
      </c>
      <c r="O241" s="33">
        <f>+O187+O214</f>
        <v>0</v>
      </c>
      <c r="P241" s="52">
        <f>+P187+P214</f>
        <v>0</v>
      </c>
      <c r="Q241" s="35">
        <f>+Q187+Q214</f>
        <v>0</v>
      </c>
      <c r="R241" s="29"/>
      <c r="S241" s="36"/>
      <c r="T241" s="33"/>
      <c r="U241" s="52"/>
      <c r="V241" s="31"/>
      <c r="W241" s="32"/>
    </row>
    <row r="242" spans="2:23" ht="14.25" thickBot="1" thickTop="1">
      <c r="B242" s="70"/>
      <c r="C242" s="70"/>
      <c r="D242" s="70"/>
      <c r="E242" s="70"/>
      <c r="F242" s="70"/>
      <c r="G242" s="70"/>
      <c r="H242" s="70"/>
      <c r="I242" s="277"/>
      <c r="L242" s="39" t="s">
        <v>30</v>
      </c>
      <c r="M242" s="40">
        <f>+M237+M240+M241</f>
        <v>0</v>
      </c>
      <c r="N242" s="41">
        <f>+N237+N240+N241</f>
        <v>0</v>
      </c>
      <c r="O242" s="40">
        <f>+O237+O240+O241</f>
        <v>0</v>
      </c>
      <c r="P242" s="40">
        <f>+P237+P240+P241</f>
        <v>0</v>
      </c>
      <c r="Q242" s="43">
        <f>+Q237+Q240+Q241</f>
        <v>0</v>
      </c>
      <c r="R242" s="40"/>
      <c r="S242" s="41"/>
      <c r="T242" s="40"/>
      <c r="U242" s="40"/>
      <c r="V242" s="42"/>
      <c r="W242" s="54"/>
    </row>
    <row r="243" spans="12:23" ht="14.25" thickBot="1" thickTop="1">
      <c r="L243" s="39" t="s">
        <v>9</v>
      </c>
      <c r="M243" s="40">
        <f>M232+M239+M242+M228</f>
        <v>0</v>
      </c>
      <c r="N243" s="41">
        <f>N232+N239+N242+N228</f>
        <v>0</v>
      </c>
      <c r="O243" s="40">
        <f>O232+O239+O242+O228</f>
        <v>0</v>
      </c>
      <c r="P243" s="40">
        <f>P232+P239+P242+P228</f>
        <v>0</v>
      </c>
      <c r="Q243" s="40">
        <f>Q232+Q239+Q242+Q228</f>
        <v>0</v>
      </c>
      <c r="R243" s="40"/>
      <c r="S243" s="41"/>
      <c r="T243" s="40"/>
      <c r="U243" s="40"/>
      <c r="V243" s="40"/>
      <c r="W243" s="54"/>
    </row>
    <row r="244" ht="13.5" thickTop="1">
      <c r="L244" s="63" t="s">
        <v>65</v>
      </c>
    </row>
  </sheetData>
  <sheetProtection password="CF53" sheet="1"/>
  <mergeCells count="48">
    <mergeCell ref="B57:I57"/>
    <mergeCell ref="L57:W57"/>
    <mergeCell ref="B29:I29"/>
    <mergeCell ref="L29:W29"/>
    <mergeCell ref="B56:I56"/>
    <mergeCell ref="L56:W56"/>
    <mergeCell ref="B30:I30"/>
    <mergeCell ref="L30:W30"/>
    <mergeCell ref="M32:Q32"/>
    <mergeCell ref="R32:V32"/>
    <mergeCell ref="M5:Q5"/>
    <mergeCell ref="R5:V5"/>
    <mergeCell ref="C5:E5"/>
    <mergeCell ref="F5:H5"/>
    <mergeCell ref="B2:I2"/>
    <mergeCell ref="L2:W2"/>
    <mergeCell ref="B3:I3"/>
    <mergeCell ref="L3:W3"/>
    <mergeCell ref="C32:E32"/>
    <mergeCell ref="F32:H32"/>
    <mergeCell ref="M86:Q86"/>
    <mergeCell ref="R86:V86"/>
    <mergeCell ref="C59:E59"/>
    <mergeCell ref="F59:H59"/>
    <mergeCell ref="M59:Q59"/>
    <mergeCell ref="R59:V59"/>
    <mergeCell ref="L83:W83"/>
    <mergeCell ref="L84:W84"/>
    <mergeCell ref="M140:Q140"/>
    <mergeCell ref="R140:V140"/>
    <mergeCell ref="M221:Q221"/>
    <mergeCell ref="R221:V221"/>
    <mergeCell ref="M194:Q194"/>
    <mergeCell ref="R194:V194"/>
    <mergeCell ref="L218:W218"/>
    <mergeCell ref="L219:W219"/>
    <mergeCell ref="L191:W191"/>
    <mergeCell ref="L192:W192"/>
    <mergeCell ref="L164:W164"/>
    <mergeCell ref="L165:W165"/>
    <mergeCell ref="M167:Q167"/>
    <mergeCell ref="R167:V167"/>
    <mergeCell ref="L110:W110"/>
    <mergeCell ref="L111:W111"/>
    <mergeCell ref="L137:W137"/>
    <mergeCell ref="L138:W138"/>
    <mergeCell ref="M113:Q113"/>
    <mergeCell ref="R113:V11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1"/>
  <headerFooter alignWithMargins="0">
    <oddHeader>&amp;LMonthly Air Transport Statistic : Chiang Rai Intarnational Airport</oddHeader>
    <oddFooter>&amp;LAir Transport Information Division, Corporate Strategy Department&amp;C&amp;D&amp;R&amp;T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44"/>
  <sheetViews>
    <sheetView tabSelected="1" zoomScalePageLayoutView="0" workbookViewId="0" topLeftCell="A64">
      <selection activeCell="E79" sqref="E79"/>
    </sheetView>
  </sheetViews>
  <sheetFormatPr defaultColWidth="7.00390625" defaultRowHeight="23.25"/>
  <cols>
    <col min="1" max="1" width="7.00390625" style="1" customWidth="1"/>
    <col min="2" max="2" width="12.421875" style="1" customWidth="1"/>
    <col min="3" max="3" width="11.57421875" style="1" customWidth="1"/>
    <col min="4" max="4" width="11.421875" style="1" customWidth="1"/>
    <col min="5" max="5" width="9.8515625" style="1" customWidth="1"/>
    <col min="6" max="6" width="10.8515625" style="1" customWidth="1"/>
    <col min="7" max="7" width="11.140625" style="1" customWidth="1"/>
    <col min="8" max="8" width="11.28125" style="1" customWidth="1"/>
    <col min="9" max="9" width="8.7109375" style="121" customWidth="1"/>
    <col min="10" max="11" width="7.00390625" style="1" customWidth="1"/>
    <col min="12" max="12" width="13.00390625" style="1" customWidth="1"/>
    <col min="13" max="13" width="11.28125" style="1" customWidth="1"/>
    <col min="14" max="14" width="11.7109375" style="1" customWidth="1"/>
    <col min="15" max="15" width="12.57421875" style="1" customWidth="1"/>
    <col min="16" max="16" width="10.00390625" style="1" customWidth="1"/>
    <col min="17" max="17" width="12.7109375" style="1" customWidth="1"/>
    <col min="18" max="18" width="11.7109375" style="1" customWidth="1"/>
    <col min="19" max="19" width="11.57421875" style="1" customWidth="1"/>
    <col min="20" max="20" width="12.57421875" style="1" customWidth="1"/>
    <col min="21" max="21" width="10.00390625" style="1" customWidth="1"/>
    <col min="22" max="22" width="11.00390625" style="1" customWidth="1"/>
    <col min="23" max="23" width="8.421875" style="121" customWidth="1"/>
    <col min="24" max="24" width="6.00390625" style="121" bestFit="1" customWidth="1"/>
    <col min="25" max="26" width="7.7109375" style="1" bestFit="1" customWidth="1"/>
    <col min="27" max="27" width="7.00390625" style="342" customWidth="1"/>
    <col min="28" max="16384" width="7.00390625" style="1" customWidth="1"/>
  </cols>
  <sheetData>
    <row r="2" spans="2:23" ht="12.75">
      <c r="B2" s="348" t="s">
        <v>0</v>
      </c>
      <c r="C2" s="348"/>
      <c r="D2" s="348"/>
      <c r="E2" s="348"/>
      <c r="F2" s="348"/>
      <c r="G2" s="348"/>
      <c r="H2" s="348"/>
      <c r="I2" s="348"/>
      <c r="L2" s="348" t="s">
        <v>1</v>
      </c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</row>
    <row r="3" spans="2:23" ht="15.75">
      <c r="B3" s="349" t="s">
        <v>2</v>
      </c>
      <c r="C3" s="349"/>
      <c r="D3" s="349"/>
      <c r="E3" s="349"/>
      <c r="F3" s="349"/>
      <c r="G3" s="349"/>
      <c r="H3" s="349"/>
      <c r="I3" s="349"/>
      <c r="L3" s="349" t="s">
        <v>3</v>
      </c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</row>
    <row r="4" ht="13.5" thickBot="1"/>
    <row r="5" spans="2:23" ht="17.25" thickBot="1" thickTop="1">
      <c r="B5" s="3"/>
      <c r="C5" s="356" t="s">
        <v>67</v>
      </c>
      <c r="D5" s="357"/>
      <c r="E5" s="358"/>
      <c r="F5" s="359" t="s">
        <v>68</v>
      </c>
      <c r="G5" s="360"/>
      <c r="H5" s="361"/>
      <c r="I5" s="269" t="s">
        <v>4</v>
      </c>
      <c r="L5" s="3"/>
      <c r="M5" s="350" t="s">
        <v>67</v>
      </c>
      <c r="N5" s="351"/>
      <c r="O5" s="351"/>
      <c r="P5" s="351"/>
      <c r="Q5" s="352"/>
      <c r="R5" s="353" t="s">
        <v>68</v>
      </c>
      <c r="S5" s="354"/>
      <c r="T5" s="354"/>
      <c r="U5" s="354"/>
      <c r="V5" s="355"/>
      <c r="W5" s="269" t="s">
        <v>4</v>
      </c>
    </row>
    <row r="6" spans="2:23" ht="13.5" thickTop="1">
      <c r="B6" s="4" t="s">
        <v>5</v>
      </c>
      <c r="C6" s="5"/>
      <c r="D6" s="6"/>
      <c r="E6" s="7"/>
      <c r="F6" s="5"/>
      <c r="G6" s="6"/>
      <c r="H6" s="7"/>
      <c r="I6" s="270" t="s">
        <v>6</v>
      </c>
      <c r="L6" s="4" t="s">
        <v>5</v>
      </c>
      <c r="M6" s="5"/>
      <c r="N6" s="8"/>
      <c r="O6" s="9"/>
      <c r="P6" s="10"/>
      <c r="Q6" s="11"/>
      <c r="R6" s="5"/>
      <c r="S6" s="8"/>
      <c r="T6" s="9"/>
      <c r="U6" s="10"/>
      <c r="V6" s="11"/>
      <c r="W6" s="270" t="s">
        <v>6</v>
      </c>
    </row>
    <row r="7" spans="2:23" ht="13.5" thickBot="1">
      <c r="B7" s="12"/>
      <c r="C7" s="13" t="s">
        <v>7</v>
      </c>
      <c r="D7" s="260" t="s">
        <v>8</v>
      </c>
      <c r="E7" s="14" t="s">
        <v>9</v>
      </c>
      <c r="F7" s="13" t="s">
        <v>7</v>
      </c>
      <c r="G7" s="260" t="s">
        <v>8</v>
      </c>
      <c r="H7" s="14" t="s">
        <v>9</v>
      </c>
      <c r="I7" s="271"/>
      <c r="L7" s="12"/>
      <c r="M7" s="15" t="s">
        <v>10</v>
      </c>
      <c r="N7" s="16" t="s">
        <v>11</v>
      </c>
      <c r="O7" s="17" t="s">
        <v>12</v>
      </c>
      <c r="P7" s="18" t="s">
        <v>13</v>
      </c>
      <c r="Q7" s="19" t="s">
        <v>9</v>
      </c>
      <c r="R7" s="15" t="s">
        <v>10</v>
      </c>
      <c r="S7" s="16" t="s">
        <v>11</v>
      </c>
      <c r="T7" s="17" t="s">
        <v>12</v>
      </c>
      <c r="U7" s="18" t="s">
        <v>13</v>
      </c>
      <c r="V7" s="19" t="s">
        <v>9</v>
      </c>
      <c r="W7" s="271"/>
    </row>
    <row r="8" spans="2:23" ht="6" customHeight="1" thickTop="1">
      <c r="B8" s="4"/>
      <c r="C8" s="20"/>
      <c r="D8" s="21"/>
      <c r="E8" s="22"/>
      <c r="F8" s="20"/>
      <c r="G8" s="21"/>
      <c r="H8" s="22"/>
      <c r="I8" s="274"/>
      <c r="L8" s="4"/>
      <c r="M8" s="194"/>
      <c r="N8" s="231"/>
      <c r="O8" s="138"/>
      <c r="P8" s="139"/>
      <c r="Q8" s="232"/>
      <c r="R8" s="194"/>
      <c r="S8" s="231"/>
      <c r="T8" s="138"/>
      <c r="U8" s="26"/>
      <c r="V8" s="28"/>
      <c r="W8" s="230"/>
    </row>
    <row r="9" spans="2:23" ht="12.75">
      <c r="B9" s="4" t="s">
        <v>14</v>
      </c>
      <c r="C9" s="29">
        <f>+BKK!C9+DMK!C9+CNX!C9+HDY!C9+HKT!C9+CEI!C9</f>
        <v>8842</v>
      </c>
      <c r="D9" s="30">
        <f>+BKK!D9+DMK!D9+CNX!D9+HDY!D9+HKT!D9+CEI!D9</f>
        <v>8875</v>
      </c>
      <c r="E9" s="73">
        <f>C9+D9</f>
        <v>17717</v>
      </c>
      <c r="F9" s="29">
        <f>+BKK!F9+DMK!F9+CNX!F9+HDY!F9+HKT!F9+CEI!F9</f>
        <v>8709</v>
      </c>
      <c r="G9" s="30">
        <f>+BKK!G9+DMK!G9+CNX!G9+HDY!G9+HKT!G9+CEI!G9</f>
        <v>8726</v>
      </c>
      <c r="H9" s="73">
        <f>F9+G9</f>
        <v>17435</v>
      </c>
      <c r="I9" s="289">
        <f aca="true" t="shared" si="0" ref="I9:I23">IF(E9=0,0,((H9/E9)-1)*100)</f>
        <v>-1.591691595642608</v>
      </c>
      <c r="L9" s="4" t="s">
        <v>14</v>
      </c>
      <c r="M9" s="29">
        <f>+BKK!M9+DMK!M9+CNX!M9+HDY!M9+HKT!M9+CEI!M9</f>
        <v>1263702</v>
      </c>
      <c r="N9" s="36">
        <f>+BKK!N9+DMK!N9+CNX!N9+HDY!N9+HKT!N9+CEI!N9</f>
        <v>1228956</v>
      </c>
      <c r="O9" s="33">
        <f>M9+N9</f>
        <v>2492658</v>
      </c>
      <c r="P9" s="34">
        <f>+BKK!P9+DMK!P9+CNX!P9+HDY!P9+HKT!P9+CEI!P9</f>
        <v>137817</v>
      </c>
      <c r="Q9" s="35">
        <f>O9+P9</f>
        <v>2630475</v>
      </c>
      <c r="R9" s="29">
        <f>+BKK!R9+DMK!R9+CNX!R9+HDY!R9+HKT!R9+CEI!R9</f>
        <v>1419720</v>
      </c>
      <c r="S9" s="36">
        <f>+BKK!S9+DMK!S9+CNX!S9+HDY!S9+HKT!S9+CEI!S9</f>
        <v>1362895</v>
      </c>
      <c r="T9" s="33">
        <f>SUM(R9:S9)</f>
        <v>2782615</v>
      </c>
      <c r="U9" s="34">
        <f>+BKK!U9+DMK!U9+CNX!U9+HDY!U9+HKT!U9+CEI!U9</f>
        <v>130118</v>
      </c>
      <c r="V9" s="31">
        <f>T9+U9</f>
        <v>2912733</v>
      </c>
      <c r="W9" s="289">
        <f aca="true" t="shared" si="1" ref="W9:W21">IF(Q9=0,0,((V9/Q9)-1)*100)</f>
        <v>10.730305363099824</v>
      </c>
    </row>
    <row r="10" spans="2:23" ht="12.75">
      <c r="B10" s="4" t="s">
        <v>15</v>
      </c>
      <c r="C10" s="29">
        <f>+BKK!C10+DMK!C10+CNX!C10+HDY!C10+HKT!C10+CEI!C10</f>
        <v>7663</v>
      </c>
      <c r="D10" s="30">
        <f>+BKK!D10+DMK!D10+CNX!D10+HDY!D10+HKT!D10+CEI!D10</f>
        <v>7681</v>
      </c>
      <c r="E10" s="73">
        <f>C10+D10</f>
        <v>15344</v>
      </c>
      <c r="F10" s="29">
        <f>+BKK!F10+DMK!F10+CNX!F10+HDY!F10+HKT!F10+CEI!F10</f>
        <v>8799</v>
      </c>
      <c r="G10" s="30">
        <f>+BKK!G10+DMK!G10+CNX!G10+HDY!G10+HKT!G10+CEI!G10</f>
        <v>8826</v>
      </c>
      <c r="H10" s="73">
        <f>F10+G10</f>
        <v>17625</v>
      </c>
      <c r="I10" s="289">
        <f t="shared" si="0"/>
        <v>14.865745568300316</v>
      </c>
      <c r="L10" s="4" t="s">
        <v>15</v>
      </c>
      <c r="M10" s="29">
        <f>+BKK!M10+DMK!M10+CNX!M10+HDY!M10+HKT!M10+CEI!M10</f>
        <v>1153733</v>
      </c>
      <c r="N10" s="36">
        <f>+BKK!N10+DMK!N10+CNX!N10+HDY!N10+HKT!N10+CEI!N10</f>
        <v>1080568</v>
      </c>
      <c r="O10" s="33">
        <f>M10+N10</f>
        <v>2234301</v>
      </c>
      <c r="P10" s="34">
        <f>+BKK!P10+DMK!P10+CNX!P10+HDY!P10+HKT!P10+CEI!P10</f>
        <v>105159</v>
      </c>
      <c r="Q10" s="35">
        <f>O10+P10</f>
        <v>2339460</v>
      </c>
      <c r="R10" s="29">
        <f>+BKK!R10+DMK!R10+CNX!R10+HDY!R10+HKT!R10+CEI!R10</f>
        <v>1497778</v>
      </c>
      <c r="S10" s="36">
        <f>+BKK!S10+DMK!S10+CNX!S10+HDY!S10+HKT!S10+CEI!S10</f>
        <v>1420074</v>
      </c>
      <c r="T10" s="33">
        <f>SUM(R10:S10)</f>
        <v>2917852</v>
      </c>
      <c r="U10" s="34">
        <f>+BKK!U10+DMK!U10+CNX!U10+HDY!U10+HKT!U10+CEI!U10</f>
        <v>123616</v>
      </c>
      <c r="V10" s="31">
        <f>T10+U10</f>
        <v>3041468</v>
      </c>
      <c r="W10" s="289">
        <f t="shared" si="1"/>
        <v>30.00726663418054</v>
      </c>
    </row>
    <row r="11" spans="2:23" ht="13.5" thickBot="1">
      <c r="B11" s="12" t="s">
        <v>16</v>
      </c>
      <c r="C11" s="37">
        <f>+BKK!C11+DMK!C11+CNX!C11+HDY!C11+HKT!C11+CEI!C11</f>
        <v>7418</v>
      </c>
      <c r="D11" s="38">
        <f>+BKK!D11+DMK!D11+CNX!D11+HDY!D11+HKT!D11+CEI!D11</f>
        <v>7459</v>
      </c>
      <c r="E11" s="73">
        <f>C11+D11</f>
        <v>14877</v>
      </c>
      <c r="F11" s="37">
        <f>+BKK!F11+DMK!F11+CNX!F11+HDY!F11+HKT!F11+CEI!F11</f>
        <v>9462</v>
      </c>
      <c r="G11" s="38">
        <f>+BKK!G11+DMK!G11+CNX!G11+HDY!G11+HKT!G11+CEI!G11</f>
        <v>9481</v>
      </c>
      <c r="H11" s="73">
        <f>F11+G11</f>
        <v>18943</v>
      </c>
      <c r="I11" s="289">
        <f t="shared" si="0"/>
        <v>27.330779054916988</v>
      </c>
      <c r="L11" s="12" t="s">
        <v>16</v>
      </c>
      <c r="M11" s="37">
        <f>+BKK!M11+DMK!M11+CNX!M11+HDY!M11+HKT!M11+CEI!M11</f>
        <v>1121155</v>
      </c>
      <c r="N11" s="94">
        <f>+BKK!N11+DMK!N11+CNX!N11+HDY!N11+HKT!N11+CEI!N11</f>
        <v>952051</v>
      </c>
      <c r="O11" s="233">
        <f>M11+N11</f>
        <v>2073206</v>
      </c>
      <c r="P11" s="29">
        <f>+BKK!P11+DMK!P11+CNX!P11+HDY!P11+HKT!P11+CEI!P11</f>
        <v>103015</v>
      </c>
      <c r="Q11" s="233">
        <f>O11+P11</f>
        <v>2176221</v>
      </c>
      <c r="R11" s="29">
        <f>+BKK!R11+DMK!R11+CNX!R11+HDY!R11+HKT!R11+CEI!R11</f>
        <v>1735895</v>
      </c>
      <c r="S11" s="94">
        <f>+BKK!S11+DMK!S11+CNX!S11+HDY!S11+HKT!S11+CEI!S11</f>
        <v>1556312</v>
      </c>
      <c r="T11" s="61">
        <f>SUM(R11:S11)</f>
        <v>3292207</v>
      </c>
      <c r="U11" s="29">
        <f>+BKK!U11+DMK!U11+CNX!U11+HDY!U11+HKT!U11+CEI!U11</f>
        <v>120691</v>
      </c>
      <c r="V11" s="233">
        <f>T11+U11</f>
        <v>3412898</v>
      </c>
      <c r="W11" s="289">
        <f t="shared" si="1"/>
        <v>56.826811247570895</v>
      </c>
    </row>
    <row r="12" spans="2:23" ht="14.25" thickBot="1" thickTop="1">
      <c r="B12" s="39" t="s">
        <v>17</v>
      </c>
      <c r="C12" s="76">
        <f>C11+C9+C10</f>
        <v>23923</v>
      </c>
      <c r="D12" s="77">
        <f>D11+D9+D10</f>
        <v>24015</v>
      </c>
      <c r="E12" s="78">
        <f>+E9+E10+E11</f>
        <v>47938</v>
      </c>
      <c r="F12" s="76">
        <f>F11+F9+F10</f>
        <v>26970</v>
      </c>
      <c r="G12" s="77">
        <f>G11+G9+G10</f>
        <v>27033</v>
      </c>
      <c r="H12" s="78">
        <f>+H9+H10+H11</f>
        <v>54003</v>
      </c>
      <c r="I12" s="290">
        <f t="shared" si="0"/>
        <v>12.651758521423506</v>
      </c>
      <c r="L12" s="39" t="s">
        <v>17</v>
      </c>
      <c r="M12" s="40">
        <f aca="true" t="shared" si="2" ref="M12:V12">M11+M10+M9</f>
        <v>3538590</v>
      </c>
      <c r="N12" s="41">
        <f t="shared" si="2"/>
        <v>3261575</v>
      </c>
      <c r="O12" s="40">
        <f t="shared" si="2"/>
        <v>6800165</v>
      </c>
      <c r="P12" s="40">
        <f t="shared" si="2"/>
        <v>345991</v>
      </c>
      <c r="Q12" s="40">
        <f t="shared" si="2"/>
        <v>7146156</v>
      </c>
      <c r="R12" s="40">
        <f t="shared" si="2"/>
        <v>4653393</v>
      </c>
      <c r="S12" s="41">
        <f t="shared" si="2"/>
        <v>4339281</v>
      </c>
      <c r="T12" s="40">
        <f t="shared" si="2"/>
        <v>8992674</v>
      </c>
      <c r="U12" s="40">
        <f t="shared" si="2"/>
        <v>374425</v>
      </c>
      <c r="V12" s="42">
        <f t="shared" si="2"/>
        <v>9367099</v>
      </c>
      <c r="W12" s="290">
        <f t="shared" si="1"/>
        <v>31.078848544588176</v>
      </c>
    </row>
    <row r="13" spans="2:23" ht="13.5" thickTop="1">
      <c r="B13" s="4" t="s">
        <v>18</v>
      </c>
      <c r="C13" s="29">
        <f>+BKK!C13+DMK!C13+CNX!C13+HDY!C13+HKT!C13+CEI!C13</f>
        <v>8796</v>
      </c>
      <c r="D13" s="30">
        <f>+BKK!D13+DMK!D13+CNX!D13+HDY!D13+HKT!D13+CEI!D13</f>
        <v>8813</v>
      </c>
      <c r="E13" s="73">
        <f>C13+D13</f>
        <v>17609</v>
      </c>
      <c r="F13" s="29">
        <f>+BKK!F13+DMK!F13+CNX!F13+HDY!F13+HKT!F13+CEI!F13</f>
        <v>9624</v>
      </c>
      <c r="G13" s="30">
        <f>+BKK!G13+DMK!G13+CNX!G13+HDY!G13+HKT!G13+CEI!G13</f>
        <v>9652</v>
      </c>
      <c r="H13" s="31">
        <f>F13+G13</f>
        <v>19276</v>
      </c>
      <c r="I13" s="289">
        <f t="shared" si="0"/>
        <v>9.46674995740815</v>
      </c>
      <c r="L13" s="4" t="s">
        <v>18</v>
      </c>
      <c r="M13" s="29">
        <f>+BKK!M13+DMK!M13+CNX!M13+HDY!M13+HKT!M13+CEI!M13</f>
        <v>1359795</v>
      </c>
      <c r="N13" s="36">
        <f>+BKK!N13+DMK!N13+CNX!N13+HDY!N13+HKT!N13+CEI!N13</f>
        <v>1342838</v>
      </c>
      <c r="O13" s="33">
        <f>M13+N13</f>
        <v>2702633</v>
      </c>
      <c r="P13" s="34">
        <f>+BKK!P13+DMK!P13+CNX!P13+HDY!P13+HKT!P13+CEI!P13</f>
        <v>128870</v>
      </c>
      <c r="Q13" s="35">
        <f>O13+P13</f>
        <v>2831503</v>
      </c>
      <c r="R13" s="29">
        <f>+BKK!R13+DMK!R13+CNX!R13+HDY!R13+HKT!R13+CEI!R13</f>
        <v>1708919</v>
      </c>
      <c r="S13" s="36">
        <f>+BKK!S13+DMK!S13+CNX!S13+HDY!S13+HKT!S13+CEI!S13</f>
        <v>1715783</v>
      </c>
      <c r="T13" s="33">
        <f>R13+S13</f>
        <v>3424702</v>
      </c>
      <c r="U13" s="34">
        <f>+BKK!U13+DMK!U13+CNX!U13+HDY!U13+HKT!U13+CEI!U13</f>
        <v>118490</v>
      </c>
      <c r="V13" s="31">
        <f>T13+U13</f>
        <v>3543192</v>
      </c>
      <c r="W13" s="289">
        <f t="shared" si="1"/>
        <v>25.134672292418546</v>
      </c>
    </row>
    <row r="14" spans="2:23" ht="12.75">
      <c r="B14" s="4" t="s">
        <v>19</v>
      </c>
      <c r="C14" s="29">
        <f>+BKK!C14+DMK!C14+CNX!C14+HDY!C14+HKT!C14+CEI!C14</f>
        <v>7816</v>
      </c>
      <c r="D14" s="30">
        <f>+BKK!D14+DMK!D14+CNX!D14+HDY!D14+HKT!D14+CEI!D14</f>
        <v>7841</v>
      </c>
      <c r="E14" s="31">
        <f>C14+D14</f>
        <v>15657</v>
      </c>
      <c r="F14" s="29">
        <f>+BKK!F14+DMK!F14+CNX!F14+HDY!F14+HKT!F14+CEI!F14</f>
        <v>8903</v>
      </c>
      <c r="G14" s="30">
        <f>+BKK!G14+DMK!G14+CNX!G14+HDY!G14+HKT!G14+CEI!G14</f>
        <v>8937</v>
      </c>
      <c r="H14" s="31">
        <f>F14+G14</f>
        <v>17840</v>
      </c>
      <c r="I14" s="289">
        <f t="shared" si="0"/>
        <v>13.942645462093628</v>
      </c>
      <c r="L14" s="4" t="s">
        <v>19</v>
      </c>
      <c r="M14" s="29">
        <f>+BKK!M14+DMK!M14+CNX!M14+HDY!M14+HKT!M14+CEI!M14</f>
        <v>1236751</v>
      </c>
      <c r="N14" s="36">
        <f>+BKK!N14+DMK!N14+CNX!N14+HDY!N14+HKT!N14+CEI!N14</f>
        <v>1286854</v>
      </c>
      <c r="O14" s="33">
        <f>M14+N14</f>
        <v>2523605</v>
      </c>
      <c r="P14" s="34">
        <f>+BKK!P14+DMK!P14+CNX!P14+HDY!P14+HKT!P14+CEI!P14</f>
        <v>97219</v>
      </c>
      <c r="Q14" s="35">
        <f>O14+P14</f>
        <v>2620824</v>
      </c>
      <c r="R14" s="29">
        <f>+BKK!R14+DMK!R14+CNX!R14+HDY!R14+HKT!R14+CEI!R14</f>
        <v>1598821</v>
      </c>
      <c r="S14" s="36">
        <f>+BKK!S14+DMK!S14+CNX!S14+HDY!S14+HKT!S14+CEI!S14</f>
        <v>1642482</v>
      </c>
      <c r="T14" s="33">
        <f>R14+S14</f>
        <v>3241303</v>
      </c>
      <c r="U14" s="34">
        <f>+BKK!U14+DMK!U14+CNX!U14+HDY!U14+HKT!U14+CEI!U14</f>
        <v>97901</v>
      </c>
      <c r="V14" s="31">
        <f>T14+U14</f>
        <v>3339204</v>
      </c>
      <c r="W14" s="289">
        <f t="shared" si="1"/>
        <v>27.410463274145847</v>
      </c>
    </row>
    <row r="15" spans="2:23" ht="13.5" thickBot="1">
      <c r="B15" s="4" t="s">
        <v>20</v>
      </c>
      <c r="C15" s="29">
        <f>+BKK!C15+DMK!C15+CNX!C15+HDY!C15+HKT!C15+CEI!C15</f>
        <v>8661</v>
      </c>
      <c r="D15" s="30">
        <f>+BKK!D15+DMK!D15+CNX!D15+HDY!D15+HKT!D15+CEI!D15</f>
        <v>8700</v>
      </c>
      <c r="E15" s="31">
        <f>+D15+C15</f>
        <v>17361</v>
      </c>
      <c r="F15" s="29">
        <f>+BKK!F15+DMK!F15+CNX!F15+HDY!F15+HKT!F15+CEI!F15</f>
        <v>9508</v>
      </c>
      <c r="G15" s="30">
        <f>+BKK!G15+DMK!G15+CNX!G15+HDY!G15+HKT!G15+CEI!G15</f>
        <v>9541</v>
      </c>
      <c r="H15" s="31">
        <f>F15+G15</f>
        <v>19049</v>
      </c>
      <c r="I15" s="289">
        <f t="shared" si="0"/>
        <v>9.722942226830256</v>
      </c>
      <c r="L15" s="4" t="s">
        <v>20</v>
      </c>
      <c r="M15" s="29">
        <f>+BKK!M15+DMK!M15+CNX!M15+HDY!M15+HKT!M15+CEI!M15</f>
        <v>1376588</v>
      </c>
      <c r="N15" s="36">
        <f>+BKK!N15+DMK!N15+CNX!N15+HDY!N15+HKT!N15+CEI!N15</f>
        <v>1486267</v>
      </c>
      <c r="O15" s="33">
        <f>M15+N15</f>
        <v>2862855</v>
      </c>
      <c r="P15" s="34">
        <f>+BKK!P15+DMK!P15+CNX!P15+HDY!P15+HKT!P15+CEI!P15</f>
        <v>115746</v>
      </c>
      <c r="Q15" s="35">
        <f>O15+P15</f>
        <v>2978601</v>
      </c>
      <c r="R15" s="29">
        <f>+BKK!R15+DMK!R15+CNX!R15+HDY!R15+HKT!R15+CEI!R15</f>
        <v>1587689</v>
      </c>
      <c r="S15" s="36">
        <f>+BKK!S15+DMK!S15+CNX!S15+HDY!S15+HKT!S15+CEI!S15</f>
        <v>1705544</v>
      </c>
      <c r="T15" s="33">
        <f>R15+S15</f>
        <v>3293233</v>
      </c>
      <c r="U15" s="34">
        <f>+BKK!U15+DMK!U15+CNX!U15+HDY!U15+HKT!U15+CEI!U15</f>
        <v>117231</v>
      </c>
      <c r="V15" s="31">
        <f>T15+U15</f>
        <v>3410464</v>
      </c>
      <c r="W15" s="289">
        <f>IF(Q15=0,0,((V15/Q15)-1)*100)</f>
        <v>14.498853656464906</v>
      </c>
    </row>
    <row r="16" spans="2:23" ht="14.25" thickBot="1" thickTop="1">
      <c r="B16" s="44" t="s">
        <v>21</v>
      </c>
      <c r="C16" s="45">
        <f aca="true" t="shared" si="3" ref="C16:H16">C14+C13+C15</f>
        <v>25273</v>
      </c>
      <c r="D16" s="46">
        <f t="shared" si="3"/>
        <v>25354</v>
      </c>
      <c r="E16" s="47">
        <f t="shared" si="3"/>
        <v>50627</v>
      </c>
      <c r="F16" s="45">
        <f t="shared" si="3"/>
        <v>28035</v>
      </c>
      <c r="G16" s="46">
        <f t="shared" si="3"/>
        <v>28130</v>
      </c>
      <c r="H16" s="45">
        <f t="shared" si="3"/>
        <v>56165</v>
      </c>
      <c r="I16" s="291">
        <f t="shared" si="0"/>
        <v>10.938827108064864</v>
      </c>
      <c r="L16" s="44" t="s">
        <v>21</v>
      </c>
      <c r="M16" s="45">
        <f aca="true" t="shared" si="4" ref="M16:V16">M14+M13+M15</f>
        <v>3973134</v>
      </c>
      <c r="N16" s="49">
        <f t="shared" si="4"/>
        <v>4115959</v>
      </c>
      <c r="O16" s="49">
        <f t="shared" si="4"/>
        <v>8089093</v>
      </c>
      <c r="P16" s="47">
        <f t="shared" si="4"/>
        <v>341835</v>
      </c>
      <c r="Q16" s="49">
        <f t="shared" si="4"/>
        <v>8430928</v>
      </c>
      <c r="R16" s="45">
        <f t="shared" si="4"/>
        <v>4895429</v>
      </c>
      <c r="S16" s="49">
        <f t="shared" si="4"/>
        <v>5063809</v>
      </c>
      <c r="T16" s="49">
        <f t="shared" si="4"/>
        <v>9959238</v>
      </c>
      <c r="U16" s="47">
        <f t="shared" si="4"/>
        <v>333622</v>
      </c>
      <c r="V16" s="49">
        <f t="shared" si="4"/>
        <v>10292860</v>
      </c>
      <c r="W16" s="295">
        <f t="shared" si="1"/>
        <v>22.084543955303616</v>
      </c>
    </row>
    <row r="17" spans="2:23" ht="13.5" thickTop="1">
      <c r="B17" s="4" t="s">
        <v>22</v>
      </c>
      <c r="C17" s="79">
        <f>+BKK!C17+DMK!C17+CNX!C17+HDY!C17+HKT!C17+CEI!C17</f>
        <v>8614</v>
      </c>
      <c r="D17" s="80">
        <f>+BKK!D17+DMK!D17+CNX!D17+HDY!D17+HKT!D17+CEI!D17</f>
        <v>8643</v>
      </c>
      <c r="E17" s="31">
        <f>C17+D17</f>
        <v>17257</v>
      </c>
      <c r="F17" s="79">
        <f>+BKK!F17+DMK!F17+CNX!F17+HDY!F17+HKT!F17+CEI!F17</f>
        <v>9135</v>
      </c>
      <c r="G17" s="80">
        <f>+BKK!G17+DMK!G17+CNX!G17+HDY!G17+HKT!G17+CEI!G17</f>
        <v>9158</v>
      </c>
      <c r="H17" s="31">
        <f>+BKK!H17+DMK!H17+CNX!H17+HDY!H17+HKT!H17+CEI!H17</f>
        <v>18293</v>
      </c>
      <c r="I17" s="289">
        <f t="shared" si="0"/>
        <v>6.003360954974801</v>
      </c>
      <c r="L17" s="4" t="s">
        <v>22</v>
      </c>
      <c r="M17" s="29">
        <f>+BKK!M17+DMK!M17+CNX!M17+HDY!M17+HKT!M17+CEI!M17</f>
        <v>1286119</v>
      </c>
      <c r="N17" s="36">
        <f>+BKK!N17+DMK!N17+CNX!N17+HDY!N17+HKT!N17+CEI!N17</f>
        <v>1334105</v>
      </c>
      <c r="O17" s="33">
        <f>SUM(M17:N17)</f>
        <v>2620224</v>
      </c>
      <c r="P17" s="34">
        <f>+BKK!P17+DMK!P17+CNX!P17+HDY!P17+HKT!P17+CEI!P17</f>
        <v>115518</v>
      </c>
      <c r="Q17" s="35">
        <f>+O17+P17</f>
        <v>2735742</v>
      </c>
      <c r="R17" s="29">
        <f>+BKK!R17+DMK!R17+CNX!R17+HDY!R17+HKT!R17+CEI!R17</f>
        <v>1318606</v>
      </c>
      <c r="S17" s="36">
        <f>+BKK!S17+DMK!S17+CNX!S17+HDY!S17+HKT!S17+CEI!S17</f>
        <v>1427580</v>
      </c>
      <c r="T17" s="33">
        <f>+R17+S17</f>
        <v>2746186</v>
      </c>
      <c r="U17" s="34">
        <f>+BKK!U17+DMK!U17+CNX!U17+HDY!U17+HKT!U17+CEI!U17</f>
        <v>107515</v>
      </c>
      <c r="V17" s="35">
        <f>+T17+U17</f>
        <v>2853701</v>
      </c>
      <c r="W17" s="306">
        <f t="shared" si="1"/>
        <v>4.311773551745746</v>
      </c>
    </row>
    <row r="18" spans="2:23" ht="12.75">
      <c r="B18" s="4" t="s">
        <v>23</v>
      </c>
      <c r="C18" s="79">
        <f>+BKK!C18+DMK!C18+CNX!C18+HDY!C18+HKT!C18+CEI!C18</f>
        <v>8243</v>
      </c>
      <c r="D18" s="80">
        <f>+BKK!D18+DMK!D18+CNX!D18+HDY!D18+HKT!D18+CEI!D18</f>
        <v>8282</v>
      </c>
      <c r="E18" s="31">
        <f>C18+D18</f>
        <v>16525</v>
      </c>
      <c r="F18" s="79">
        <f>+BKK!F18+DMK!F18+CNX!F18+HDY!F18+HKT!F18+CEI!F18</f>
        <v>8618</v>
      </c>
      <c r="G18" s="80">
        <f>+BKK!G18+DMK!G18+CNX!G18+HDY!G18+HKT!G18+CEI!G18</f>
        <v>8651</v>
      </c>
      <c r="H18" s="31">
        <f>+BKK!H18+DMK!H18+CNX!H18+HDY!H18+HKT!H18+CEI!H18</f>
        <v>17269</v>
      </c>
      <c r="I18" s="289">
        <f t="shared" si="0"/>
        <v>4.502269288956118</v>
      </c>
      <c r="L18" s="4" t="s">
        <v>23</v>
      </c>
      <c r="M18" s="29">
        <f>+BKK!M18+DMK!M18+CNX!M18+HDY!M18+HKT!M18+CEI!M18</f>
        <v>1053200</v>
      </c>
      <c r="N18" s="36">
        <f>+BKK!N18+DMK!N18+CNX!N18+HDY!N18+HKT!N18+CEI!N18</f>
        <v>1084905</v>
      </c>
      <c r="O18" s="33">
        <f>SUM(M18:N18)</f>
        <v>2138105</v>
      </c>
      <c r="P18" s="34">
        <f>+BKK!P18+DMK!P18+CNX!P18+HDY!P18+HKT!P18+CEI!P18</f>
        <v>114466</v>
      </c>
      <c r="Q18" s="35">
        <f>O18+P18</f>
        <v>2252571</v>
      </c>
      <c r="R18" s="29">
        <f>+BKK!R18+DMK!R18+CNX!R18+HDY!R18+HKT!R18+CEI!R18</f>
        <v>1015046</v>
      </c>
      <c r="S18" s="36">
        <f>+BKK!S18+DMK!S18+CNX!S18+HDY!S18+HKT!S18+CEI!S18</f>
        <v>1085091</v>
      </c>
      <c r="T18" s="33">
        <f>+BKK!T18+DMK!T18+CNX!T18+HDY!T18+HKT!T18+CEI!T18</f>
        <v>2100137</v>
      </c>
      <c r="U18" s="34">
        <f>+BKK!U18+DMK!U18+CNX!U18+HDY!U18+HKT!U18+CEI!U18</f>
        <v>122383</v>
      </c>
      <c r="V18" s="31">
        <f>+BKK!V18+DMK!V18+CNX!V18+HDY!V18+HKT!V18+CEI!V18</f>
        <v>2222520</v>
      </c>
      <c r="W18" s="289">
        <f>IF(Q18=0,0,((V18/Q18)-1)*100)</f>
        <v>-1.3340755962853112</v>
      </c>
    </row>
    <row r="19" spans="2:23" ht="13.5" thickBot="1">
      <c r="B19" s="4" t="s">
        <v>24</v>
      </c>
      <c r="C19" s="79">
        <f>+BKK!C19+DMK!C19+CNX!C19+HDY!C19+HKT!C19+CEI!C19</f>
        <v>7677</v>
      </c>
      <c r="D19" s="80">
        <f>+BKK!D19+DMK!D19+CNX!D19+HDY!D19+HKT!D19+CEI!D19</f>
        <v>7708</v>
      </c>
      <c r="E19" s="31">
        <f>C19+D19</f>
        <v>15385</v>
      </c>
      <c r="F19" s="79">
        <f>+BKK!F19+DMK!F19+CNX!F19+HDY!F19+HKT!F19+CEI!F19</f>
        <v>7981</v>
      </c>
      <c r="G19" s="80">
        <f>+BKK!G19+DMK!G19+CNX!G19+HDY!G19+HKT!G19+CEI!G19</f>
        <v>8015</v>
      </c>
      <c r="H19" s="31">
        <f>+BKK!H19+DMK!H19+CNX!H19+HDY!H19+HKT!H19+CEI!H19</f>
        <v>15996</v>
      </c>
      <c r="I19" s="289">
        <f t="shared" si="0"/>
        <v>3.9714007149821207</v>
      </c>
      <c r="J19" s="50"/>
      <c r="L19" s="4" t="s">
        <v>24</v>
      </c>
      <c r="M19" s="29">
        <f>+BKK!M19+DMK!M19+CNX!M19+HDY!M19+HKT!M19+CEI!M19</f>
        <v>1066598</v>
      </c>
      <c r="N19" s="36">
        <f>+BKK!N19+DMK!N19+CNX!N19+HDY!N19+HKT!N19+CEI!N19</f>
        <v>1032480</v>
      </c>
      <c r="O19" s="51">
        <f>SUM(M19:N19)</f>
        <v>2099078</v>
      </c>
      <c r="P19" s="52">
        <f>+BKK!P19+DMK!P19+CNX!P19+HDY!P19+HKT!P19+CEI!P19</f>
        <v>117578</v>
      </c>
      <c r="Q19" s="35">
        <f>O19+P19</f>
        <v>2216656</v>
      </c>
      <c r="R19" s="29">
        <f>+BKK!R19+DMK!R19+CNX!R19+HDY!R19+HKT!R19+CEI!R19</f>
        <v>1121019</v>
      </c>
      <c r="S19" s="36">
        <f>+BKK!S19+DMK!S19+CNX!S19+HDY!S19+HKT!S19+CEI!S19</f>
        <v>1045829</v>
      </c>
      <c r="T19" s="51">
        <f>+BKK!T19+DMK!T19+CNX!T19+HDY!T19+HKT!T19+CEI!T19</f>
        <v>2166848</v>
      </c>
      <c r="U19" s="52">
        <f>+BKK!U19+DMK!U19+CNX!U19+HDY!U19+HKT!U19+CEI!U19</f>
        <v>138233</v>
      </c>
      <c r="V19" s="31">
        <f>+BKK!V19+DMK!V19+CNX!V19+HDY!V19+HKT!V19+CEI!V19</f>
        <v>2305081</v>
      </c>
      <c r="W19" s="289">
        <f>IF(Q19=0,0,((V19/Q19)-1)*100)</f>
        <v>3.9891169401115922</v>
      </c>
    </row>
    <row r="20" spans="2:23" ht="15.75" customHeight="1" thickBot="1" thickTop="1">
      <c r="B20" s="44" t="s">
        <v>25</v>
      </c>
      <c r="C20" s="45">
        <f aca="true" t="shared" si="5" ref="C20:H20">+C17+C18+C19</f>
        <v>24534</v>
      </c>
      <c r="D20" s="45">
        <f t="shared" si="5"/>
        <v>24633</v>
      </c>
      <c r="E20" s="49">
        <f t="shared" si="5"/>
        <v>49167</v>
      </c>
      <c r="F20" s="40">
        <f t="shared" si="5"/>
        <v>25734</v>
      </c>
      <c r="G20" s="53">
        <f t="shared" si="5"/>
        <v>25824</v>
      </c>
      <c r="H20" s="53">
        <f t="shared" si="5"/>
        <v>51558</v>
      </c>
      <c r="I20" s="290">
        <f t="shared" si="0"/>
        <v>4.8630178778448885</v>
      </c>
      <c r="J20" s="55"/>
      <c r="K20" s="56"/>
      <c r="L20" s="44" t="s">
        <v>25</v>
      </c>
      <c r="M20" s="45">
        <f aca="true" t="shared" si="6" ref="M20:V20">+M17+M18+M19</f>
        <v>3405917</v>
      </c>
      <c r="N20" s="45">
        <f t="shared" si="6"/>
        <v>3451490</v>
      </c>
      <c r="O20" s="47">
        <f t="shared" si="6"/>
        <v>6857407</v>
      </c>
      <c r="P20" s="47">
        <f t="shared" si="6"/>
        <v>347562</v>
      </c>
      <c r="Q20" s="47">
        <f t="shared" si="6"/>
        <v>7204969</v>
      </c>
      <c r="R20" s="45">
        <f t="shared" si="6"/>
        <v>3454671</v>
      </c>
      <c r="S20" s="45">
        <f t="shared" si="6"/>
        <v>3558500</v>
      </c>
      <c r="T20" s="47">
        <f t="shared" si="6"/>
        <v>7013171</v>
      </c>
      <c r="U20" s="47">
        <f t="shared" si="6"/>
        <v>368131</v>
      </c>
      <c r="V20" s="47">
        <f t="shared" si="6"/>
        <v>7381302</v>
      </c>
      <c r="W20" s="295">
        <f>IF(Q20=0,0,((V20/Q20)-1)*100)</f>
        <v>2.447380412046196</v>
      </c>
    </row>
    <row r="21" spans="2:23" ht="14.25" thickBot="1" thickTop="1">
      <c r="B21" s="4" t="s">
        <v>26</v>
      </c>
      <c r="C21" s="29">
        <f>+BKK!C21+DMK!C21+CNX!C21+HDY!C21+HKT!C21+CEI!C21</f>
        <v>8166</v>
      </c>
      <c r="D21" s="30">
        <f>+BKK!D21+DMK!D21+CNX!D21+HDY!D21+HKT!D21+CEI!D21</f>
        <v>8199</v>
      </c>
      <c r="E21" s="57">
        <f>C21+D21</f>
        <v>16365</v>
      </c>
      <c r="F21" s="29">
        <f>+BKK!F21+DMK!F21+CNX!F21+HDY!F21+HKT!F21+CEI!F21</f>
        <v>8953</v>
      </c>
      <c r="G21" s="30">
        <f>+BKK!G21+DMK!G21+CNX!G21+HDY!G21+HKT!G21+CEI!G21</f>
        <v>8975</v>
      </c>
      <c r="H21" s="58">
        <f>+BKK!H21+DMK!H21+CNX!H21+HDY!H21+HKT!H21+CEI!H21</f>
        <v>17928</v>
      </c>
      <c r="I21" s="289">
        <f t="shared" si="0"/>
        <v>9.550870760769925</v>
      </c>
      <c r="L21" s="4" t="s">
        <v>27</v>
      </c>
      <c r="M21" s="29">
        <f>+BKK!M21+DMK!M21+CNX!M21+HDY!M21+HKT!M21+CEI!M21</f>
        <v>1261028</v>
      </c>
      <c r="N21" s="36">
        <f>+BKK!N21+DMK!N21+CNX!N21+HDY!N21+HKT!N21+CEI!N21</f>
        <v>1198231</v>
      </c>
      <c r="O21" s="51">
        <f>SUM(M21:N21)</f>
        <v>2459259</v>
      </c>
      <c r="P21" s="59">
        <f>+BKK!P21+DMK!P21+CNX!P21+HDY!P21+HKT!P21+CEI!P21</f>
        <v>139014</v>
      </c>
      <c r="Q21" s="35">
        <f>O21+P21</f>
        <v>2598273</v>
      </c>
      <c r="R21" s="29">
        <f>+BKK!R21+DMK!R21+CNX!R21+HDY!R21+HKT!R21+CEI!R21</f>
        <v>1456029</v>
      </c>
      <c r="S21" s="36">
        <f>+BKK!S21+DMK!S21+CNX!S21+HDY!S21+HKT!S21+CEI!S21</f>
        <v>1377878</v>
      </c>
      <c r="T21" s="51">
        <f>+BKK!T21+DMK!T21+CNX!T21+HDY!T21+HKT!T21+CEI!T21</f>
        <v>2833907</v>
      </c>
      <c r="U21" s="59">
        <f>+BKK!U21+DMK!U21+CNX!U21+HDY!U21+HKT!U21+CEI!U21</f>
        <v>153975</v>
      </c>
      <c r="V21" s="31">
        <f>+BKK!V21+DMK!V21+CNX!V21+HDY!V21+HKT!V21+CEI!V21</f>
        <v>2987882</v>
      </c>
      <c r="W21" s="289">
        <f t="shared" si="1"/>
        <v>14.99492162678826</v>
      </c>
    </row>
    <row r="22" spans="2:23" ht="14.25" thickBot="1" thickTop="1">
      <c r="B22" s="39" t="s">
        <v>69</v>
      </c>
      <c r="C22" s="76">
        <f aca="true" t="shared" si="7" ref="C22:H22">+C16+C20+C21</f>
        <v>57973</v>
      </c>
      <c r="D22" s="77">
        <f t="shared" si="7"/>
        <v>58186</v>
      </c>
      <c r="E22" s="78">
        <f t="shared" si="7"/>
        <v>116159</v>
      </c>
      <c r="F22" s="76">
        <f t="shared" si="7"/>
        <v>62722</v>
      </c>
      <c r="G22" s="77">
        <f t="shared" si="7"/>
        <v>62929</v>
      </c>
      <c r="H22" s="78">
        <f t="shared" si="7"/>
        <v>125651</v>
      </c>
      <c r="I22" s="290">
        <f t="shared" si="0"/>
        <v>8.171557950739938</v>
      </c>
      <c r="L22" s="39" t="s">
        <v>69</v>
      </c>
      <c r="M22" s="40">
        <f aca="true" t="shared" si="8" ref="M22:V22">+M16+M20+M21</f>
        <v>8640079</v>
      </c>
      <c r="N22" s="41">
        <f t="shared" si="8"/>
        <v>8765680</v>
      </c>
      <c r="O22" s="40">
        <f t="shared" si="8"/>
        <v>17405759</v>
      </c>
      <c r="P22" s="40">
        <f t="shared" si="8"/>
        <v>828411</v>
      </c>
      <c r="Q22" s="40">
        <f t="shared" si="8"/>
        <v>18234170</v>
      </c>
      <c r="R22" s="40">
        <f t="shared" si="8"/>
        <v>9806129</v>
      </c>
      <c r="S22" s="41">
        <f t="shared" si="8"/>
        <v>10000187</v>
      </c>
      <c r="T22" s="40">
        <f t="shared" si="8"/>
        <v>19806316</v>
      </c>
      <c r="U22" s="40">
        <f t="shared" si="8"/>
        <v>855728</v>
      </c>
      <c r="V22" s="42">
        <f t="shared" si="8"/>
        <v>20662044</v>
      </c>
      <c r="W22" s="290">
        <f>IF(Q22=0,0,((V22/Q22)-1)*100)</f>
        <v>13.31496854531904</v>
      </c>
    </row>
    <row r="23" spans="2:23" ht="14.25" thickBot="1" thickTop="1">
      <c r="B23" s="39" t="s">
        <v>70</v>
      </c>
      <c r="C23" s="76">
        <f aca="true" t="shared" si="9" ref="C23:H23">+C12+C16+C20+C21</f>
        <v>81896</v>
      </c>
      <c r="D23" s="77">
        <f t="shared" si="9"/>
        <v>82201</v>
      </c>
      <c r="E23" s="78">
        <f t="shared" si="9"/>
        <v>164097</v>
      </c>
      <c r="F23" s="76">
        <f t="shared" si="9"/>
        <v>89692</v>
      </c>
      <c r="G23" s="77">
        <f t="shared" si="9"/>
        <v>89962</v>
      </c>
      <c r="H23" s="78">
        <f t="shared" si="9"/>
        <v>179654</v>
      </c>
      <c r="I23" s="290">
        <f t="shared" si="0"/>
        <v>9.480368318738307</v>
      </c>
      <c r="L23" s="39" t="s">
        <v>70</v>
      </c>
      <c r="M23" s="40">
        <f aca="true" t="shared" si="10" ref="M23:V23">+M12+M16+M20+M21</f>
        <v>12178669</v>
      </c>
      <c r="N23" s="41">
        <f t="shared" si="10"/>
        <v>12027255</v>
      </c>
      <c r="O23" s="40">
        <f t="shared" si="10"/>
        <v>24205924</v>
      </c>
      <c r="P23" s="40">
        <f t="shared" si="10"/>
        <v>1174402</v>
      </c>
      <c r="Q23" s="40">
        <f t="shared" si="10"/>
        <v>25380326</v>
      </c>
      <c r="R23" s="40">
        <f t="shared" si="10"/>
        <v>14459522</v>
      </c>
      <c r="S23" s="41">
        <f t="shared" si="10"/>
        <v>14339468</v>
      </c>
      <c r="T23" s="40">
        <f t="shared" si="10"/>
        <v>28798990</v>
      </c>
      <c r="U23" s="40">
        <f t="shared" si="10"/>
        <v>1230153</v>
      </c>
      <c r="V23" s="42">
        <f t="shared" si="10"/>
        <v>30029143</v>
      </c>
      <c r="W23" s="290">
        <f>IF(Q23=0,0,((V23/Q23)-1)*100)</f>
        <v>18.31661657931423</v>
      </c>
    </row>
    <row r="24" spans="2:23" ht="13.5" thickTop="1">
      <c r="B24" s="4" t="s">
        <v>28</v>
      </c>
      <c r="C24" s="29">
        <f>+BKK!C24+DMK!C24+CNX!C24+HDY!C24+HKT!C24+CEI!C24</f>
        <v>8312</v>
      </c>
      <c r="D24" s="30">
        <f>+BKK!D24+DMK!D24+CNX!D24+HDY!D24+HKT!D24+CEI!D24</f>
        <v>8340</v>
      </c>
      <c r="E24" s="33">
        <f>C24+D24</f>
        <v>16652</v>
      </c>
      <c r="F24" s="29"/>
      <c r="G24" s="30"/>
      <c r="H24" s="33"/>
      <c r="I24" s="289"/>
      <c r="L24" s="4" t="s">
        <v>28</v>
      </c>
      <c r="M24" s="29">
        <f>+BKK!M24+DMK!M24+CNX!M24+HDY!M24+HKT!M24+CEI!M24</f>
        <v>1272789</v>
      </c>
      <c r="N24" s="36">
        <f>+BKK!N24+DMK!N24+CNX!N24+HDY!N24+HKT!N24+CEI!N24</f>
        <v>1350671</v>
      </c>
      <c r="O24" s="51">
        <f>SUM(M24:N24)</f>
        <v>2623460</v>
      </c>
      <c r="P24" s="34">
        <f>+BKK!P24+DMK!P24+CNX!P24+HDY!P24+HKT!P24+CEI!P24</f>
        <v>133881</v>
      </c>
      <c r="Q24" s="35">
        <f>O24+P24</f>
        <v>2757341</v>
      </c>
      <c r="R24" s="29"/>
      <c r="S24" s="36"/>
      <c r="T24" s="51"/>
      <c r="U24" s="34"/>
      <c r="V24" s="31"/>
      <c r="W24" s="289"/>
    </row>
    <row r="25" spans="2:23" ht="13.5" thickBot="1">
      <c r="B25" s="4" t="s">
        <v>29</v>
      </c>
      <c r="C25" s="29">
        <f>+BKK!C25+DMK!C25+CNX!C25+HDY!C25+HKT!C25+CEI!C25</f>
        <v>7955</v>
      </c>
      <c r="D25" s="60">
        <f>+BKK!D25+DMK!D25+CNX!D25+HDY!D25+HKT!D25+CEI!D25</f>
        <v>7976</v>
      </c>
      <c r="E25" s="61">
        <f>C25+D25</f>
        <v>15931</v>
      </c>
      <c r="F25" s="29"/>
      <c r="G25" s="60"/>
      <c r="H25" s="61"/>
      <c r="I25" s="296"/>
      <c r="L25" s="4" t="s">
        <v>29</v>
      </c>
      <c r="M25" s="29">
        <f>+BKK!M25+DMK!M25+CNX!M25+HDY!M25+HKT!M25+CEI!M25</f>
        <v>1177682</v>
      </c>
      <c r="N25" s="36">
        <f>+BKK!N25+DMK!N25+CNX!N25+HDY!N25+HKT!N25+CEI!N25</f>
        <v>1158875</v>
      </c>
      <c r="O25" s="51">
        <f>SUM(M25:N25)</f>
        <v>2336557</v>
      </c>
      <c r="P25" s="52">
        <f>+BKK!P25+DMK!P25+CNX!P25+HDY!P25+HKT!P25+CEI!P25</f>
        <v>132908</v>
      </c>
      <c r="Q25" s="35">
        <f>O25+P25</f>
        <v>2469465</v>
      </c>
      <c r="R25" s="29"/>
      <c r="S25" s="36"/>
      <c r="T25" s="51"/>
      <c r="U25" s="52"/>
      <c r="V25" s="31"/>
      <c r="W25" s="289"/>
    </row>
    <row r="26" spans="2:23" ht="14.25" thickBot="1" thickTop="1">
      <c r="B26" s="39" t="s">
        <v>30</v>
      </c>
      <c r="C26" s="40">
        <f>+C21+C24+C25</f>
        <v>24433</v>
      </c>
      <c r="D26" s="41">
        <f>+D21+D24+D25</f>
        <v>24515</v>
      </c>
      <c r="E26" s="40">
        <f>+E21+E24+E25</f>
        <v>48948</v>
      </c>
      <c r="F26" s="40"/>
      <c r="G26" s="41"/>
      <c r="H26" s="40"/>
      <c r="I26" s="290"/>
      <c r="L26" s="39" t="s">
        <v>30</v>
      </c>
      <c r="M26" s="40">
        <f>+M21+M24+M25</f>
        <v>3711499</v>
      </c>
      <c r="N26" s="41">
        <f>+N21+N24+N25</f>
        <v>3707777</v>
      </c>
      <c r="O26" s="40">
        <f>+O21+O24+O25</f>
        <v>7419276</v>
      </c>
      <c r="P26" s="40">
        <f>+P21+P24+P25</f>
        <v>405803</v>
      </c>
      <c r="Q26" s="40">
        <f>+Q21+Q24+Q25</f>
        <v>7825079</v>
      </c>
      <c r="R26" s="40"/>
      <c r="S26" s="41"/>
      <c r="T26" s="40"/>
      <c r="U26" s="40"/>
      <c r="V26" s="40"/>
      <c r="W26" s="290"/>
    </row>
    <row r="27" spans="2:23" ht="14.25" thickBot="1" thickTop="1">
      <c r="B27" s="39" t="s">
        <v>9</v>
      </c>
      <c r="C27" s="40">
        <f>+C16+C20+C26+C12</f>
        <v>98163</v>
      </c>
      <c r="D27" s="41">
        <f>+D16+D20+D26+D12</f>
        <v>98517</v>
      </c>
      <c r="E27" s="40">
        <f>+E16+E20+E26+E12</f>
        <v>196680</v>
      </c>
      <c r="F27" s="40"/>
      <c r="G27" s="41"/>
      <c r="H27" s="40"/>
      <c r="I27" s="290"/>
      <c r="L27" s="39" t="s">
        <v>9</v>
      </c>
      <c r="M27" s="40">
        <f>+M16+M20+M26+M12</f>
        <v>14629140</v>
      </c>
      <c r="N27" s="41">
        <f>+N16+N20+N26+N12</f>
        <v>14536801</v>
      </c>
      <c r="O27" s="40">
        <f>+O16+O20+O26+O12</f>
        <v>29165941</v>
      </c>
      <c r="P27" s="40">
        <f>+P16+P20+P26+P12</f>
        <v>1441191</v>
      </c>
      <c r="Q27" s="40">
        <f>+Q16+Q20+Q26+Q12</f>
        <v>30607132</v>
      </c>
      <c r="R27" s="40"/>
      <c r="S27" s="41"/>
      <c r="T27" s="40"/>
      <c r="U27" s="40"/>
      <c r="V27" s="40"/>
      <c r="W27" s="290"/>
    </row>
    <row r="28" spans="2:12" ht="13.5" thickTop="1">
      <c r="B28" s="63" t="s">
        <v>65</v>
      </c>
      <c r="L28" s="63" t="s">
        <v>65</v>
      </c>
    </row>
    <row r="29" spans="2:23" ht="12.75">
      <c r="B29" s="348" t="s">
        <v>31</v>
      </c>
      <c r="C29" s="348"/>
      <c r="D29" s="348"/>
      <c r="E29" s="348"/>
      <c r="F29" s="348"/>
      <c r="G29" s="348"/>
      <c r="H29" s="348"/>
      <c r="I29" s="348"/>
      <c r="L29" s="348" t="s">
        <v>32</v>
      </c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</row>
    <row r="30" spans="2:23" ht="15.75">
      <c r="B30" s="349" t="s">
        <v>33</v>
      </c>
      <c r="C30" s="349"/>
      <c r="D30" s="349"/>
      <c r="E30" s="349"/>
      <c r="F30" s="349"/>
      <c r="G30" s="349"/>
      <c r="H30" s="349"/>
      <c r="I30" s="349"/>
      <c r="L30" s="349" t="s">
        <v>34</v>
      </c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</row>
    <row r="31" ht="13.5" thickBot="1"/>
    <row r="32" spans="2:23" ht="17.25" thickBot="1" thickTop="1">
      <c r="B32" s="3"/>
      <c r="C32" s="356" t="s">
        <v>67</v>
      </c>
      <c r="D32" s="357"/>
      <c r="E32" s="358"/>
      <c r="F32" s="359" t="s">
        <v>68</v>
      </c>
      <c r="G32" s="360"/>
      <c r="H32" s="361"/>
      <c r="I32" s="269" t="s">
        <v>4</v>
      </c>
      <c r="L32" s="3"/>
      <c r="M32" s="350" t="s">
        <v>67</v>
      </c>
      <c r="N32" s="351"/>
      <c r="O32" s="351"/>
      <c r="P32" s="351"/>
      <c r="Q32" s="352"/>
      <c r="R32" s="353" t="s">
        <v>68</v>
      </c>
      <c r="S32" s="354"/>
      <c r="T32" s="354"/>
      <c r="U32" s="354"/>
      <c r="V32" s="355"/>
      <c r="W32" s="269" t="s">
        <v>4</v>
      </c>
    </row>
    <row r="33" spans="2:23" ht="13.5" thickTop="1">
      <c r="B33" s="4" t="s">
        <v>5</v>
      </c>
      <c r="C33" s="5"/>
      <c r="D33" s="6"/>
      <c r="E33" s="7"/>
      <c r="F33" s="5"/>
      <c r="G33" s="6"/>
      <c r="H33" s="7"/>
      <c r="I33" s="270" t="s">
        <v>6</v>
      </c>
      <c r="L33" s="4" t="s">
        <v>5</v>
      </c>
      <c r="M33" s="5"/>
      <c r="N33" s="8"/>
      <c r="O33" s="9"/>
      <c r="P33" s="10"/>
      <c r="Q33" s="11"/>
      <c r="R33" s="5"/>
      <c r="S33" s="8"/>
      <c r="T33" s="9"/>
      <c r="U33" s="10"/>
      <c r="V33" s="11"/>
      <c r="W33" s="270" t="s">
        <v>6</v>
      </c>
    </row>
    <row r="34" spans="2:23" ht="13.5" thickBot="1">
      <c r="B34" s="12"/>
      <c r="C34" s="13" t="s">
        <v>7</v>
      </c>
      <c r="D34" s="260" t="s">
        <v>8</v>
      </c>
      <c r="E34" s="14" t="s">
        <v>9</v>
      </c>
      <c r="F34" s="13" t="s">
        <v>7</v>
      </c>
      <c r="G34" s="260" t="s">
        <v>8</v>
      </c>
      <c r="H34" s="14" t="s">
        <v>9</v>
      </c>
      <c r="I34" s="271"/>
      <c r="L34" s="12"/>
      <c r="M34" s="15" t="s">
        <v>10</v>
      </c>
      <c r="N34" s="16" t="s">
        <v>11</v>
      </c>
      <c r="O34" s="17" t="s">
        <v>12</v>
      </c>
      <c r="P34" s="18" t="s">
        <v>13</v>
      </c>
      <c r="Q34" s="19" t="s">
        <v>9</v>
      </c>
      <c r="R34" s="15" t="s">
        <v>10</v>
      </c>
      <c r="S34" s="16" t="s">
        <v>11</v>
      </c>
      <c r="T34" s="17" t="s">
        <v>12</v>
      </c>
      <c r="U34" s="18" t="s">
        <v>13</v>
      </c>
      <c r="V34" s="19" t="s">
        <v>9</v>
      </c>
      <c r="W34" s="271"/>
    </row>
    <row r="35" spans="2:23" ht="5.25" customHeight="1" thickTop="1">
      <c r="B35" s="4"/>
      <c r="C35" s="20"/>
      <c r="D35" s="21"/>
      <c r="E35" s="22"/>
      <c r="F35" s="20"/>
      <c r="G35" s="21"/>
      <c r="H35" s="22"/>
      <c r="I35" s="274"/>
      <c r="L35" s="4"/>
      <c r="M35" s="23"/>
      <c r="N35" s="24"/>
      <c r="O35" s="25"/>
      <c r="P35" s="26"/>
      <c r="Q35" s="27"/>
      <c r="R35" s="23"/>
      <c r="S35" s="24"/>
      <c r="T35" s="25"/>
      <c r="U35" s="26"/>
      <c r="V35" s="28"/>
      <c r="W35" s="230"/>
    </row>
    <row r="36" spans="2:23" ht="12.75">
      <c r="B36" s="4" t="s">
        <v>14</v>
      </c>
      <c r="C36" s="29">
        <f>+BKK!C36+DMK!C36+CNX!C36+HDY!C36+HKT!C36+CEI!C36</f>
        <v>5840</v>
      </c>
      <c r="D36" s="30">
        <f>+BKK!D36+DMK!D36+CNX!D36+HDY!D36+HKT!D36+CEI!D36</f>
        <v>5809</v>
      </c>
      <c r="E36" s="81">
        <f>C36+D36</f>
        <v>11649</v>
      </c>
      <c r="F36" s="29">
        <f>+BKK!F36+DMK!F36+CNX!F36+HDY!F36+HKT!F36+CEI!F36</f>
        <v>6779</v>
      </c>
      <c r="G36" s="30">
        <f>+BKK!G36+DMK!G36+CNX!G36+HDY!G36+HKT!G36+CEI!G36</f>
        <v>6761</v>
      </c>
      <c r="H36" s="73">
        <f>F36+G36</f>
        <v>13540</v>
      </c>
      <c r="I36" s="289">
        <f aca="true" t="shared" si="11" ref="I36:I48">IF(E36=0,0,((H36/E36)-1)*100)</f>
        <v>16.23315306034854</v>
      </c>
      <c r="L36" s="4" t="s">
        <v>14</v>
      </c>
      <c r="M36" s="29">
        <f>+BKK!M36+DMK!M36+CNX!M36+HDY!M36+HKT!M36+CEI!M36</f>
        <v>803460</v>
      </c>
      <c r="N36" s="36">
        <f>+BKK!N36+DMK!N36+CNX!N36+HDY!N36+HKT!N36+CEI!N36</f>
        <v>799118</v>
      </c>
      <c r="O36" s="33">
        <f>M36+N36</f>
        <v>1602578</v>
      </c>
      <c r="P36" s="34">
        <f>+BKK!P36+DMK!P36+CNX!P36+HDY!P36+HKT!P36+CEI!P36</f>
        <v>719</v>
      </c>
      <c r="Q36" s="35">
        <f>O36+P36</f>
        <v>1603297</v>
      </c>
      <c r="R36" s="29">
        <f>+BKK!R36+DMK!R36+CNX!R36+HDY!R36+HKT!R36+CEI!R36</f>
        <v>955031</v>
      </c>
      <c r="S36" s="36">
        <f>+BKK!S36+DMK!S36+CNX!S36+HDY!S36+HKT!S36+CEI!S36</f>
        <v>952668</v>
      </c>
      <c r="T36" s="33">
        <f>SUM(R36:S36)</f>
        <v>1907699</v>
      </c>
      <c r="U36" s="34">
        <f>+BKK!U36+DMK!U36+CNX!U36+HDY!U36+HKT!U36+CEI!U36</f>
        <v>1083</v>
      </c>
      <c r="V36" s="31">
        <f>T36+U36</f>
        <v>1908782</v>
      </c>
      <c r="W36" s="289">
        <f aca="true" t="shared" si="12" ref="W36:W48">IF(Q36=0,0,((V36/Q36)-1)*100)</f>
        <v>19.053550277958475</v>
      </c>
    </row>
    <row r="37" spans="2:23" ht="12.75">
      <c r="B37" s="4" t="s">
        <v>15</v>
      </c>
      <c r="C37" s="29">
        <f>+BKK!C37+DMK!C37+CNX!C37+HDY!C37+HKT!C37+CEI!C37</f>
        <v>5111</v>
      </c>
      <c r="D37" s="30">
        <f>+BKK!D37+DMK!D37+CNX!D37+HDY!D37+HKT!D37+CEI!D37</f>
        <v>5123</v>
      </c>
      <c r="E37" s="81">
        <f>C37+D37</f>
        <v>10234</v>
      </c>
      <c r="F37" s="29">
        <f>+BKK!F37+DMK!F37+CNX!F37+HDY!F37+HKT!F37+CEI!F37</f>
        <v>6916</v>
      </c>
      <c r="G37" s="30">
        <f>+BKK!G37+DMK!G37+CNX!G37+HDY!G37+HKT!G37+CEI!G37</f>
        <v>6879</v>
      </c>
      <c r="H37" s="73">
        <f>F37+G37</f>
        <v>13795</v>
      </c>
      <c r="I37" s="289">
        <f t="shared" si="11"/>
        <v>34.79577877662694</v>
      </c>
      <c r="L37" s="4" t="s">
        <v>15</v>
      </c>
      <c r="M37" s="29">
        <f>+BKK!M37+DMK!M37+CNX!M37+HDY!M37+HKT!M37+CEI!M37</f>
        <v>670222</v>
      </c>
      <c r="N37" s="36">
        <f>+BKK!N37+DMK!N37+CNX!N37+HDY!N37+HKT!N37+CEI!N37</f>
        <v>676819</v>
      </c>
      <c r="O37" s="33">
        <f>M37+N37</f>
        <v>1347041</v>
      </c>
      <c r="P37" s="34">
        <f>+BKK!P37+DMK!P37+CNX!P37+HDY!P37+HKT!P37+CEI!P37</f>
        <v>848</v>
      </c>
      <c r="Q37" s="35">
        <f>O37+P37</f>
        <v>1347889</v>
      </c>
      <c r="R37" s="29">
        <f>+BKK!R37+DMK!R37+CNX!R37+HDY!R37+HKT!R37+CEI!R37</f>
        <v>945532</v>
      </c>
      <c r="S37" s="36">
        <f>+BKK!S37+DMK!S37+CNX!S37+HDY!S37+HKT!S37+CEI!S37</f>
        <v>948245</v>
      </c>
      <c r="T37" s="33">
        <f>SUM(R37:S37)</f>
        <v>1893777</v>
      </c>
      <c r="U37" s="34">
        <f>+BKK!U37+DMK!U37+CNX!U37+HDY!U37+HKT!U37+CEI!U37</f>
        <v>239</v>
      </c>
      <c r="V37" s="31">
        <f>T37+U37</f>
        <v>1894016</v>
      </c>
      <c r="W37" s="289">
        <f t="shared" si="12"/>
        <v>40.517208761255574</v>
      </c>
    </row>
    <row r="38" spans="2:23" ht="13.5" thickBot="1">
      <c r="B38" s="12" t="s">
        <v>16</v>
      </c>
      <c r="C38" s="37">
        <f>+BKK!C38+DMK!C38+CNX!C38+HDY!C38+HKT!C38+CEI!C38</f>
        <v>5770</v>
      </c>
      <c r="D38" s="38">
        <f>+BKK!D38+DMK!D38+CNX!D38+HDY!D38+HKT!D38+CEI!D38</f>
        <v>5696</v>
      </c>
      <c r="E38" s="82">
        <f>C38+D38</f>
        <v>11466</v>
      </c>
      <c r="F38" s="37">
        <f>+BKK!F38+DMK!F38+CNX!F38+HDY!F38+HKT!F38+CEI!F38</f>
        <v>7963</v>
      </c>
      <c r="G38" s="38">
        <f>+BKK!G38+DMK!G38+CNX!G38+HDY!G38+HKT!G38+CEI!G38</f>
        <v>7923</v>
      </c>
      <c r="H38" s="73">
        <f>F38+G38</f>
        <v>15886</v>
      </c>
      <c r="I38" s="289">
        <f t="shared" si="11"/>
        <v>38.54875283446712</v>
      </c>
      <c r="L38" s="12" t="s">
        <v>16</v>
      </c>
      <c r="M38" s="29">
        <f>+BKK!M38+DMK!M38+CNX!M38+HDY!M38+HKT!M38+CEI!M38</f>
        <v>646013</v>
      </c>
      <c r="N38" s="36">
        <f>+BKK!N38+DMK!N38+CNX!N38+HDY!N38+HKT!N38+CEI!N38</f>
        <v>692611</v>
      </c>
      <c r="O38" s="33">
        <f>M38+N38</f>
        <v>1338624</v>
      </c>
      <c r="P38" s="34">
        <f>+BKK!P38+DMK!P38+CNX!P38+HDY!P38+HKT!P38+CEI!P38</f>
        <v>312</v>
      </c>
      <c r="Q38" s="35">
        <f>O38+P38</f>
        <v>1338936</v>
      </c>
      <c r="R38" s="29">
        <f>+BKK!R38+DMK!R38+CNX!R38+HDY!R38+HKT!R38+CEI!R38</f>
        <v>1040885</v>
      </c>
      <c r="S38" s="36">
        <f>+BKK!S38+DMK!S38+CNX!S38+HDY!S38+HKT!S38+CEI!S38</f>
        <v>1080704</v>
      </c>
      <c r="T38" s="33">
        <f>SUM(R38:S38)</f>
        <v>2121589</v>
      </c>
      <c r="U38" s="34">
        <f>+BKK!U38+DMK!U38+CNX!U38+HDY!U38+HKT!U38+CEI!U38</f>
        <v>1159</v>
      </c>
      <c r="V38" s="31">
        <f>T38+U38</f>
        <v>2122748</v>
      </c>
      <c r="W38" s="289">
        <f t="shared" si="12"/>
        <v>58.53991527601021</v>
      </c>
    </row>
    <row r="39" spans="2:23" ht="14.25" thickBot="1" thickTop="1">
      <c r="B39" s="39" t="s">
        <v>17</v>
      </c>
      <c r="C39" s="76">
        <f aca="true" t="shared" si="13" ref="C39:H39">C38+C37+C36</f>
        <v>16721</v>
      </c>
      <c r="D39" s="77">
        <f t="shared" si="13"/>
        <v>16628</v>
      </c>
      <c r="E39" s="83">
        <f t="shared" si="13"/>
        <v>33349</v>
      </c>
      <c r="F39" s="76">
        <f t="shared" si="13"/>
        <v>21658</v>
      </c>
      <c r="G39" s="77">
        <f t="shared" si="13"/>
        <v>21563</v>
      </c>
      <c r="H39" s="78">
        <f t="shared" si="13"/>
        <v>43221</v>
      </c>
      <c r="I39" s="290">
        <f t="shared" si="11"/>
        <v>29.60208701910103</v>
      </c>
      <c r="L39" s="39" t="s">
        <v>17</v>
      </c>
      <c r="M39" s="40">
        <f>+M36+M37+M38</f>
        <v>2119695</v>
      </c>
      <c r="N39" s="41">
        <f>+N36+N37+N38</f>
        <v>2168548</v>
      </c>
      <c r="O39" s="40">
        <f>+O36+O37+O38</f>
        <v>4288243</v>
      </c>
      <c r="P39" s="40">
        <f>+P36+P37+P38</f>
        <v>1879</v>
      </c>
      <c r="Q39" s="40">
        <f>Q38+Q36+Q37</f>
        <v>4290122</v>
      </c>
      <c r="R39" s="40">
        <f>+R36+R37+R38</f>
        <v>2941448</v>
      </c>
      <c r="S39" s="41">
        <f>+S36+S37+S38</f>
        <v>2981617</v>
      </c>
      <c r="T39" s="40">
        <f>+T36+T37+T38</f>
        <v>5923065</v>
      </c>
      <c r="U39" s="40">
        <f>+U36+U37+U38</f>
        <v>2481</v>
      </c>
      <c r="V39" s="42">
        <f>+V36+V37+V38</f>
        <v>5925546</v>
      </c>
      <c r="W39" s="290">
        <f t="shared" si="12"/>
        <v>38.120687476952874</v>
      </c>
    </row>
    <row r="40" spans="2:23" ht="13.5" thickTop="1">
      <c r="B40" s="4" t="s">
        <v>18</v>
      </c>
      <c r="C40" s="29">
        <f>+BKK!C40+DMK!C40+CNX!C40+HDY!C40+HKT!C40+CEI!C40</f>
        <v>6827</v>
      </c>
      <c r="D40" s="30">
        <f>+BKK!D40+DMK!D40+CNX!D40+HDY!D40+HKT!D40+CEI!D40</f>
        <v>6803</v>
      </c>
      <c r="E40" s="81">
        <f>C40+D40</f>
        <v>13630</v>
      </c>
      <c r="F40" s="29">
        <f>+BKK!F40+DMK!F40+CNX!F40+HDY!F40+HKT!F40+CEI!F40</f>
        <v>8106</v>
      </c>
      <c r="G40" s="30">
        <f>+BKK!G40+DMK!G40+CNX!G40+HDY!G40+HKT!G40+CEI!G40</f>
        <v>8077</v>
      </c>
      <c r="H40" s="73">
        <f>F40+G40</f>
        <v>16183</v>
      </c>
      <c r="I40" s="289">
        <f t="shared" si="11"/>
        <v>18.730741012472496</v>
      </c>
      <c r="L40" s="4" t="s">
        <v>18</v>
      </c>
      <c r="M40" s="29">
        <f>+BKK!M40+DMK!M40+CNX!M40+HDY!M40+HKT!M40+CEI!M40</f>
        <v>936882</v>
      </c>
      <c r="N40" s="36">
        <f>+BKK!N40+DMK!N40+CNX!N40+HDY!N40+HKT!N40+CEI!N40</f>
        <v>912813</v>
      </c>
      <c r="O40" s="33">
        <f>M40+N40</f>
        <v>1849695</v>
      </c>
      <c r="P40" s="34">
        <f>+BKK!P40+DMK!P40+CNX!P40+HDY!P40+HKT!P40+CEI!P40</f>
        <v>1200</v>
      </c>
      <c r="Q40" s="35">
        <f>O40+P40</f>
        <v>1850895</v>
      </c>
      <c r="R40" s="29">
        <f>+BKK!R40+DMK!R40+CNX!R40+HDY!R40+HKT!R40+CEI!R40</f>
        <v>1110168</v>
      </c>
      <c r="S40" s="36">
        <f>+BKK!S40+DMK!S40+CNX!S40+HDY!S40+HKT!S40+CEI!S40</f>
        <v>1086701</v>
      </c>
      <c r="T40" s="33">
        <f>R40+S40</f>
        <v>2196869</v>
      </c>
      <c r="U40" s="34">
        <f>+BKK!U40+DMK!U40+CNX!U40+HDY!U40+HKT!U40+CEI!U40</f>
        <v>675</v>
      </c>
      <c r="V40" s="31">
        <f>T40+U40</f>
        <v>2197544</v>
      </c>
      <c r="W40" s="289">
        <f t="shared" si="12"/>
        <v>18.72872313124192</v>
      </c>
    </row>
    <row r="41" spans="2:23" ht="12.75">
      <c r="B41" s="4" t="s">
        <v>19</v>
      </c>
      <c r="C41" s="29">
        <f>+BKK!C41+DMK!C41+CNX!C41+HDY!C41+HKT!C41+CEI!C41</f>
        <v>5945</v>
      </c>
      <c r="D41" s="30">
        <f>+BKK!D41+DMK!D41+CNX!D41+HDY!D41+HKT!D41+CEI!D41</f>
        <v>5912</v>
      </c>
      <c r="E41" s="81">
        <f>C41+D41</f>
        <v>11857</v>
      </c>
      <c r="F41" s="29">
        <f>+BKK!F41+DMK!F41+CNX!F41+HDY!F41+HKT!F41+CEI!F41</f>
        <v>7087</v>
      </c>
      <c r="G41" s="30">
        <f>+BKK!G41+DMK!G41+CNX!G41+HDY!G41+HKT!G41+CEI!G41</f>
        <v>7061</v>
      </c>
      <c r="H41" s="31">
        <f>F41+G41</f>
        <v>14148</v>
      </c>
      <c r="I41" s="289">
        <f t="shared" si="11"/>
        <v>19.321919541199286</v>
      </c>
      <c r="L41" s="4" t="s">
        <v>19</v>
      </c>
      <c r="M41" s="29">
        <f>+BKK!M41+DMK!M41+CNX!M41+HDY!M41+HKT!M41+CEI!M41</f>
        <v>819235</v>
      </c>
      <c r="N41" s="36">
        <f>+BKK!N41+DMK!N41+CNX!N41+HDY!N41+HKT!N41+CEI!N41</f>
        <v>814621</v>
      </c>
      <c r="O41" s="33">
        <f>M41+N41</f>
        <v>1633856</v>
      </c>
      <c r="P41" s="34">
        <f>+BKK!P41+DMK!P41+CNX!P41+HDY!P41+HKT!P41+CEI!P41</f>
        <v>177</v>
      </c>
      <c r="Q41" s="35">
        <f>O41+P41</f>
        <v>1634033</v>
      </c>
      <c r="R41" s="29">
        <f>+BKK!R41+DMK!R41+CNX!R41+HDY!R41+HKT!R41+CEI!R41</f>
        <v>1003187</v>
      </c>
      <c r="S41" s="36">
        <f>+BKK!S41+DMK!S41+CNX!S41+HDY!S41+HKT!S41+CEI!S41</f>
        <v>1002318</v>
      </c>
      <c r="T41" s="33">
        <f>R41+S41</f>
        <v>2005505</v>
      </c>
      <c r="U41" s="34">
        <f>+BKK!U41+DMK!U41+CNX!U41+HDY!U41+HKT!U41+CEI!U41</f>
        <v>425</v>
      </c>
      <c r="V41" s="31">
        <f>T41+U41</f>
        <v>2005930</v>
      </c>
      <c r="W41" s="289">
        <f t="shared" si="12"/>
        <v>22.759454674416002</v>
      </c>
    </row>
    <row r="42" spans="2:23" ht="13.5" thickBot="1">
      <c r="B42" s="65" t="s">
        <v>20</v>
      </c>
      <c r="C42" s="68">
        <f>+BKK!C42+DMK!C42+CNX!C42+HDY!C42+HKT!C42+CEI!C42</f>
        <v>6697</v>
      </c>
      <c r="D42" s="212">
        <f>+BKK!D42+DMK!D42+CNX!D42+HDY!D42+HKT!D42+CEI!D42</f>
        <v>6670</v>
      </c>
      <c r="E42" s="84">
        <f>C42+D42</f>
        <v>13367</v>
      </c>
      <c r="F42" s="68">
        <f>+BKK!F42+DMK!F42+CNX!F42+HDY!F42+HKT!F42+CEI!F42</f>
        <v>7658</v>
      </c>
      <c r="G42" s="30">
        <f>+BKK!G42+DMK!G42+CNX!G42+HDY!G42+HKT!G42+CEI!G42</f>
        <v>7629</v>
      </c>
      <c r="H42" s="31">
        <f>F42+G42</f>
        <v>15287</v>
      </c>
      <c r="I42" s="289">
        <f>IF(E42=0,0,((H42/E42)-1)*100)</f>
        <v>14.363731577766137</v>
      </c>
      <c r="L42" s="85" t="s">
        <v>20</v>
      </c>
      <c r="M42" s="86">
        <f>+BKK!M42+DMK!M42+CNX!M42+HDY!M42+HKT!M42+CEI!M42</f>
        <v>906747</v>
      </c>
      <c r="N42" s="36">
        <f>+BKK!N42+DMK!N42+CNX!N42+HDY!N42+HKT!N42+CEI!N42</f>
        <v>896437</v>
      </c>
      <c r="O42" s="33">
        <f>M42+N42</f>
        <v>1803184</v>
      </c>
      <c r="P42" s="87">
        <f>+BKK!P42+DMK!P42+CNX!P42+HDY!P42+HKT!P42+CEI!P42</f>
        <v>512</v>
      </c>
      <c r="Q42" s="88">
        <f>O42+P42</f>
        <v>1803696</v>
      </c>
      <c r="R42" s="86">
        <f>+BKK!R42+DMK!R42+CNX!R42+HDY!R42+HKT!R42+CEI!R42</f>
        <v>1020488</v>
      </c>
      <c r="S42" s="36">
        <f>+BKK!S42+DMK!S42+CNX!S42+HDY!S42+HKT!S42+CEI!S42</f>
        <v>1007236</v>
      </c>
      <c r="T42" s="33">
        <f>R42+S42</f>
        <v>2027724</v>
      </c>
      <c r="U42" s="87">
        <f>+BKK!U42+DMK!U42+CNX!U42+HDY!U42+HKT!U42+CEI!U42</f>
        <v>532</v>
      </c>
      <c r="V42" s="31">
        <f>T42+U42</f>
        <v>2028256</v>
      </c>
      <c r="W42" s="289">
        <f>IF(Q42=0,0,((V42/Q42)-1)*100)</f>
        <v>12.449991572859286</v>
      </c>
    </row>
    <row r="43" spans="2:23" ht="14.25" thickBot="1" thickTop="1">
      <c r="B43" s="44" t="s">
        <v>21</v>
      </c>
      <c r="C43" s="45">
        <f aca="true" t="shared" si="14" ref="C43:H43">C41+C40+C42</f>
        <v>19469</v>
      </c>
      <c r="D43" s="46">
        <f t="shared" si="14"/>
        <v>19385</v>
      </c>
      <c r="E43" s="47">
        <f t="shared" si="14"/>
        <v>38854</v>
      </c>
      <c r="F43" s="45">
        <f t="shared" si="14"/>
        <v>22851</v>
      </c>
      <c r="G43" s="46">
        <f t="shared" si="14"/>
        <v>22767</v>
      </c>
      <c r="H43" s="45">
        <f t="shared" si="14"/>
        <v>45618</v>
      </c>
      <c r="I43" s="291">
        <f t="shared" si="11"/>
        <v>17.40876100272817</v>
      </c>
      <c r="L43" s="44" t="s">
        <v>21</v>
      </c>
      <c r="M43" s="45">
        <f aca="true" t="shared" si="15" ref="M43:V43">M41+M40+M42</f>
        <v>2662864</v>
      </c>
      <c r="N43" s="46">
        <f t="shared" si="15"/>
        <v>2623871</v>
      </c>
      <c r="O43" s="47">
        <f t="shared" si="15"/>
        <v>5286735</v>
      </c>
      <c r="P43" s="47">
        <f t="shared" si="15"/>
        <v>1889</v>
      </c>
      <c r="Q43" s="47">
        <f t="shared" si="15"/>
        <v>5288624</v>
      </c>
      <c r="R43" s="45">
        <f t="shared" si="15"/>
        <v>3133843</v>
      </c>
      <c r="S43" s="46">
        <f t="shared" si="15"/>
        <v>3096255</v>
      </c>
      <c r="T43" s="47">
        <f t="shared" si="15"/>
        <v>6230098</v>
      </c>
      <c r="U43" s="47">
        <f t="shared" si="15"/>
        <v>1632</v>
      </c>
      <c r="V43" s="47">
        <f t="shared" si="15"/>
        <v>6231730</v>
      </c>
      <c r="W43" s="295">
        <f t="shared" si="12"/>
        <v>17.83272926946593</v>
      </c>
    </row>
    <row r="44" spans="2:23" ht="13.5" thickTop="1">
      <c r="B44" s="4" t="s">
        <v>35</v>
      </c>
      <c r="C44" s="29">
        <f>+BKK!C44+DMK!C44+CNX!C44+HDY!C44+HKT!C44+CEI!C44</f>
        <v>6605</v>
      </c>
      <c r="D44" s="30">
        <f>+BKK!D44+DMK!D44+CNX!D44+HDY!D44+HKT!D44+CEI!D44</f>
        <v>6571</v>
      </c>
      <c r="E44" s="81">
        <f>C44+D44</f>
        <v>13176</v>
      </c>
      <c r="F44" s="29">
        <f>+BKK!F44+DMK!F44+CNX!F44+HDY!F44+HKT!F44+CEI!F44</f>
        <v>7381</v>
      </c>
      <c r="G44" s="30">
        <f>+BKK!G44+DMK!G44+CNX!G44+HDY!G44+HKT!G44+CEI!G44</f>
        <v>7342</v>
      </c>
      <c r="H44" s="31">
        <f>+BKK!H44+DMK!H44+CNX!H44+HDY!H44+HKT!H44+CEI!H44</f>
        <v>14723</v>
      </c>
      <c r="I44" s="289">
        <f t="shared" si="11"/>
        <v>11.74104432301153</v>
      </c>
      <c r="L44" s="4" t="s">
        <v>22</v>
      </c>
      <c r="M44" s="29">
        <f>+BKK!M44+DMK!M44+CNX!M44+HDY!M44+HKT!M44+CEI!M44</f>
        <v>853271</v>
      </c>
      <c r="N44" s="36">
        <f>+BKK!N44+DMK!N44+CNX!N44+HDY!N44+HKT!N44+CEI!N44</f>
        <v>845925</v>
      </c>
      <c r="O44" s="33">
        <f>SUM(M44:N44)</f>
        <v>1699196</v>
      </c>
      <c r="P44" s="34">
        <f>+BKK!P44+DMK!P44+CNX!P44+HDY!P44+HKT!P44+CEI!P44</f>
        <v>1644</v>
      </c>
      <c r="Q44" s="35">
        <f>O44+P44</f>
        <v>1700840</v>
      </c>
      <c r="R44" s="29">
        <f>+BKK!R44+DMK!R44+CNX!R44+HDY!R44+HKT!R44+CEI!R44</f>
        <v>874900</v>
      </c>
      <c r="S44" s="36">
        <f>+BKK!S44+DMK!S44+CNX!S44+HDY!S44+HKT!S44+CEI!S44</f>
        <v>861030</v>
      </c>
      <c r="T44" s="33">
        <f>+BKK!T44+DMK!T44+CNX!T44+HDY!T44+HKT!T44+CEI!T44</f>
        <v>1735930</v>
      </c>
      <c r="U44" s="34">
        <f>+BKK!U44+DMK!U44+CNX!U44+HDY!U44+HKT!U44+CEI!U44</f>
        <v>687</v>
      </c>
      <c r="V44" s="35">
        <f>+BKK!V44+DMK!V44+CNX!V44+HDY!V44+HKT!V44+CEI!V44</f>
        <v>1736617</v>
      </c>
      <c r="W44" s="289">
        <f t="shared" si="12"/>
        <v>2.1034900402154166</v>
      </c>
    </row>
    <row r="45" spans="2:23" ht="12.75">
      <c r="B45" s="4" t="s">
        <v>23</v>
      </c>
      <c r="C45" s="29">
        <f>+BKK!C45+DMK!C45+CNX!C45+HDY!C45+HKT!C45+CEI!C45</f>
        <v>6330</v>
      </c>
      <c r="D45" s="30">
        <f>+BKK!D45+DMK!D45+CNX!D45+HDY!D45+HKT!D45+CEI!D45</f>
        <v>6298</v>
      </c>
      <c r="E45" s="81">
        <f>C45+D45</f>
        <v>12628</v>
      </c>
      <c r="F45" s="29">
        <f>+BKK!F45+DMK!F45+CNX!F45+HDY!F45+HKT!F45+CEI!F45</f>
        <v>6599</v>
      </c>
      <c r="G45" s="30">
        <f>+BKK!G45+DMK!G45+CNX!G45+HDY!G45+HKT!G45+CEI!G45</f>
        <v>6574</v>
      </c>
      <c r="H45" s="31">
        <f>+BKK!H45+DMK!H45+CNX!H45+HDY!H45+HKT!H45+CEI!H45</f>
        <v>13173</v>
      </c>
      <c r="I45" s="289">
        <f>IF(E45=0,0,((H45/E45)-1)*100)</f>
        <v>4.31580614507443</v>
      </c>
      <c r="L45" s="4" t="s">
        <v>23</v>
      </c>
      <c r="M45" s="29">
        <f>+BKK!M45+DMK!M45+CNX!M45+HDY!M45+HKT!M45+CEI!M45</f>
        <v>770200</v>
      </c>
      <c r="N45" s="36">
        <f>+BKK!N45+DMK!N45+CNX!N45+HDY!N45+HKT!N45+CEI!N45</f>
        <v>761242</v>
      </c>
      <c r="O45" s="33">
        <f>SUM(M45:N45)</f>
        <v>1531442</v>
      </c>
      <c r="P45" s="34">
        <f>+BKK!P45+DMK!P45+CNX!P45+HDY!P45+HKT!P45+CEI!P45</f>
        <v>700</v>
      </c>
      <c r="Q45" s="35">
        <f>O45+P45</f>
        <v>1532142</v>
      </c>
      <c r="R45" s="29">
        <f>+BKK!R45+DMK!R45+CNX!R45+HDY!R45+HKT!R45+CEI!R45</f>
        <v>701718</v>
      </c>
      <c r="S45" s="36">
        <f>+BKK!S45+DMK!S45+CNX!S45+HDY!S45+HKT!S45+CEI!S45</f>
        <v>690104</v>
      </c>
      <c r="T45" s="33">
        <f>+BKK!T45+DMK!T45+CNX!T45+HDY!T45+HKT!T45+CEI!T45</f>
        <v>1391822</v>
      </c>
      <c r="U45" s="34">
        <f>+BKK!U45+DMK!U45+CNX!U45+HDY!U45+HKT!U45+CEI!U45</f>
        <v>724</v>
      </c>
      <c r="V45" s="31">
        <f>+BKK!V45+DMK!V45+CNX!V45+HDY!V45+HKT!V45+CEI!V45</f>
        <v>1392546</v>
      </c>
      <c r="W45" s="289">
        <f>IF(Q45=0,0,((V45/Q45)-1)*100)</f>
        <v>-9.111165936316612</v>
      </c>
    </row>
    <row r="46" spans="2:23" ht="13.5" thickBot="1">
      <c r="B46" s="4" t="s">
        <v>24</v>
      </c>
      <c r="C46" s="29">
        <f>+BKK!C46+DMK!C46+CNX!C46+HDY!C46+HKT!C46+CEI!C46</f>
        <v>5887</v>
      </c>
      <c r="D46" s="38">
        <f>+BKK!D46+DMK!D46+CNX!D46+HDY!D46+HKT!D46+CEI!D46</f>
        <v>5854</v>
      </c>
      <c r="E46" s="81">
        <f>C46+D46</f>
        <v>11741</v>
      </c>
      <c r="F46" s="29">
        <f>+BKK!F46+DMK!F46+CNX!F46+HDY!F46+HKT!F46+CEI!F46</f>
        <v>6185</v>
      </c>
      <c r="G46" s="38">
        <f>+BKK!G46+DMK!G46+CNX!G46+HDY!G46+HKT!G46+CEI!G46</f>
        <v>6153</v>
      </c>
      <c r="H46" s="31">
        <f>+BKK!H46+DMK!H46+CNX!H46+HDY!H46+HKT!H46+CEI!H46</f>
        <v>12338</v>
      </c>
      <c r="I46" s="296">
        <f>IF(E46=0,0,((H46/E46)-1)*100)</f>
        <v>5.084745762711873</v>
      </c>
      <c r="L46" s="4" t="s">
        <v>24</v>
      </c>
      <c r="M46" s="29">
        <f>+BKK!M46+DMK!M46+CNX!M46+HDY!M46+HKT!M46+CEI!M46</f>
        <v>709132</v>
      </c>
      <c r="N46" s="36">
        <f>+BKK!N46+DMK!N46+CNX!N46+HDY!N46+HKT!N46+CEI!N46</f>
        <v>710059</v>
      </c>
      <c r="O46" s="51">
        <f>SUM(M46:N46)</f>
        <v>1419191</v>
      </c>
      <c r="P46" s="52">
        <f>+BKK!P46+DMK!P46+CNX!P46+HDY!P46+HKT!P46+CEI!P46</f>
        <v>1154</v>
      </c>
      <c r="Q46" s="35">
        <f>O46+P46</f>
        <v>1420345</v>
      </c>
      <c r="R46" s="29">
        <f>+BKK!R46+DMK!R46+CNX!R46+HDY!R46+HKT!R46+CEI!R46</f>
        <v>655047</v>
      </c>
      <c r="S46" s="36">
        <f>+BKK!S46+DMK!S46+CNX!S46+HDY!S46+HKT!S46+CEI!S46</f>
        <v>655750</v>
      </c>
      <c r="T46" s="51">
        <f>+BKK!T46+DMK!T46+CNX!T46+HDY!T46+HKT!T46+CEI!T46</f>
        <v>1310797</v>
      </c>
      <c r="U46" s="52">
        <f>+BKK!U46+DMK!U46+CNX!U46+HDY!U46+HKT!U46+CEI!U46</f>
        <v>520</v>
      </c>
      <c r="V46" s="31">
        <f>+BKK!V46+DMK!V46+CNX!V46+HDY!V46+HKT!V46+CEI!V46</f>
        <v>1311317</v>
      </c>
      <c r="W46" s="289">
        <f>IF(Q46=0,0,((V46/Q46)-1)*100)</f>
        <v>-7.676163185704876</v>
      </c>
    </row>
    <row r="47" spans="2:23" ht="14.25" thickBot="1" thickTop="1">
      <c r="B47" s="44" t="s">
        <v>25</v>
      </c>
      <c r="C47" s="45">
        <f aca="true" t="shared" si="16" ref="C47:H47">+C44+C45+C46</f>
        <v>18822</v>
      </c>
      <c r="D47" s="45">
        <f t="shared" si="16"/>
        <v>18723</v>
      </c>
      <c r="E47" s="49">
        <f t="shared" si="16"/>
        <v>37545</v>
      </c>
      <c r="F47" s="40">
        <f t="shared" si="16"/>
        <v>20165</v>
      </c>
      <c r="G47" s="53">
        <f t="shared" si="16"/>
        <v>20069</v>
      </c>
      <c r="H47" s="53">
        <f t="shared" si="16"/>
        <v>40234</v>
      </c>
      <c r="I47" s="290">
        <f>IF(E47=0,0,((H47/E47)-1)*100)</f>
        <v>7.162072180050605</v>
      </c>
      <c r="L47" s="44" t="s">
        <v>25</v>
      </c>
      <c r="M47" s="45">
        <f aca="true" t="shared" si="17" ref="M47:V47">+M44+M45+M46</f>
        <v>2332603</v>
      </c>
      <c r="N47" s="45">
        <f t="shared" si="17"/>
        <v>2317226</v>
      </c>
      <c r="O47" s="47">
        <f t="shared" si="17"/>
        <v>4649829</v>
      </c>
      <c r="P47" s="47">
        <f t="shared" si="17"/>
        <v>3498</v>
      </c>
      <c r="Q47" s="47">
        <f t="shared" si="17"/>
        <v>4653327</v>
      </c>
      <c r="R47" s="45">
        <f t="shared" si="17"/>
        <v>2231665</v>
      </c>
      <c r="S47" s="45">
        <f t="shared" si="17"/>
        <v>2206884</v>
      </c>
      <c r="T47" s="47">
        <f t="shared" si="17"/>
        <v>4438549</v>
      </c>
      <c r="U47" s="47">
        <f t="shared" si="17"/>
        <v>1931</v>
      </c>
      <c r="V47" s="47">
        <f t="shared" si="17"/>
        <v>4440480</v>
      </c>
      <c r="W47" s="290">
        <f>IF(Q47=0,0,((V47/Q47)-1)*100)</f>
        <v>-4.574082156702075</v>
      </c>
    </row>
    <row r="48" spans="2:23" ht="14.25" thickBot="1" thickTop="1">
      <c r="B48" s="4" t="s">
        <v>26</v>
      </c>
      <c r="C48" s="29">
        <f>+BKK!C48+DMK!C48+CNX!C48+HDY!C48+HKT!C48+CEI!C48</f>
        <v>6558</v>
      </c>
      <c r="D48" s="30">
        <f>+BKK!D48+DMK!D48+CNX!D48+HDY!D48+HKT!D48+CEI!D48</f>
        <v>6526</v>
      </c>
      <c r="E48" s="89">
        <f>C48+D48</f>
        <v>13084</v>
      </c>
      <c r="F48" s="29">
        <f>+BKK!F48+DMK!F48+CNX!F48+HDY!F48+HKT!F48+CEI!F48</f>
        <v>6873</v>
      </c>
      <c r="G48" s="30">
        <f>+BKK!G48+DMK!G48+CNX!G48+HDY!G48+HKT!G48+CEI!G48</f>
        <v>6844</v>
      </c>
      <c r="H48" s="31">
        <f>+BKK!H48+DMK!H48+CNX!H48+HDY!H48+HKT!H48+CEI!H48</f>
        <v>13717</v>
      </c>
      <c r="I48" s="289">
        <f t="shared" si="11"/>
        <v>4.8379700397432</v>
      </c>
      <c r="L48" s="4" t="s">
        <v>27</v>
      </c>
      <c r="M48" s="29">
        <f>+BKK!M48+DMK!M48+CNX!M48+HDY!M48+HKT!M48+CEI!M48</f>
        <v>864465</v>
      </c>
      <c r="N48" s="36">
        <f>+BKK!N48+DMK!N48+CNX!N48+HDY!N48+HKT!N48+CEI!N48</f>
        <v>870502</v>
      </c>
      <c r="O48" s="51">
        <f>SUM(M48:N48)</f>
        <v>1734967</v>
      </c>
      <c r="P48" s="59">
        <f>+BKK!P48+DMK!P48+CNX!P48+HDY!P48+HKT!P48+CEI!P48</f>
        <v>1220</v>
      </c>
      <c r="Q48" s="35">
        <f>O48+P48</f>
        <v>1736187</v>
      </c>
      <c r="R48" s="29">
        <f>+BKK!R48+DMK!R48+CNX!R48+HDY!R48+HKT!R48+CEI!R48</f>
        <v>842126</v>
      </c>
      <c r="S48" s="36">
        <f>+BKK!S48+DMK!S48+CNX!S48+HDY!S48+HKT!S48+CEI!S48</f>
        <v>849244</v>
      </c>
      <c r="T48" s="51">
        <f>+BKK!T48+DMK!T48+CNX!T48+HDY!T48+HKT!T48+CEI!T48</f>
        <v>1691370</v>
      </c>
      <c r="U48" s="59">
        <f>+BKK!U48+DMK!U48+CNX!U48+HDY!U48+HKT!U48+CEI!U48</f>
        <v>763</v>
      </c>
      <c r="V48" s="31">
        <f>+BKK!V48+DMK!V48+CNX!V48+HDY!V48+HKT!V48+CEI!V48</f>
        <v>1692133</v>
      </c>
      <c r="W48" s="289">
        <f t="shared" si="12"/>
        <v>-2.537399485193703</v>
      </c>
    </row>
    <row r="49" spans="2:23" ht="14.25" thickBot="1" thickTop="1">
      <c r="B49" s="39" t="s">
        <v>69</v>
      </c>
      <c r="C49" s="76">
        <f aca="true" t="shared" si="18" ref="C49:H49">+C43+C47+C48</f>
        <v>44849</v>
      </c>
      <c r="D49" s="77">
        <f t="shared" si="18"/>
        <v>44634</v>
      </c>
      <c r="E49" s="78">
        <f t="shared" si="18"/>
        <v>89483</v>
      </c>
      <c r="F49" s="76">
        <f t="shared" si="18"/>
        <v>49889</v>
      </c>
      <c r="G49" s="77">
        <f t="shared" si="18"/>
        <v>49680</v>
      </c>
      <c r="H49" s="78">
        <f t="shared" si="18"/>
        <v>99569</v>
      </c>
      <c r="I49" s="290">
        <f>IF(E49=0,0,((H49/E49)-1)*100)</f>
        <v>11.271414682118387</v>
      </c>
      <c r="L49" s="39" t="s">
        <v>69</v>
      </c>
      <c r="M49" s="40">
        <f aca="true" t="shared" si="19" ref="M49:V49">+M43+M47+M48</f>
        <v>5859932</v>
      </c>
      <c r="N49" s="41">
        <f t="shared" si="19"/>
        <v>5811599</v>
      </c>
      <c r="O49" s="40">
        <f t="shared" si="19"/>
        <v>11671531</v>
      </c>
      <c r="P49" s="40">
        <f t="shared" si="19"/>
        <v>6607</v>
      </c>
      <c r="Q49" s="40">
        <f t="shared" si="19"/>
        <v>11678138</v>
      </c>
      <c r="R49" s="40">
        <f t="shared" si="19"/>
        <v>6207634</v>
      </c>
      <c r="S49" s="41">
        <f t="shared" si="19"/>
        <v>6152383</v>
      </c>
      <c r="T49" s="40">
        <f t="shared" si="19"/>
        <v>12360017</v>
      </c>
      <c r="U49" s="40">
        <f t="shared" si="19"/>
        <v>4326</v>
      </c>
      <c r="V49" s="42">
        <f t="shared" si="19"/>
        <v>12364343</v>
      </c>
      <c r="W49" s="290">
        <f>IF(Q49=0,0,((V49/Q49)-1)*100)</f>
        <v>5.875979543999232</v>
      </c>
    </row>
    <row r="50" spans="2:23" ht="14.25" thickBot="1" thickTop="1">
      <c r="B50" s="39" t="s">
        <v>70</v>
      </c>
      <c r="C50" s="76">
        <f aca="true" t="shared" si="20" ref="C50:H50">+C39+C43+C47+C48</f>
        <v>61570</v>
      </c>
      <c r="D50" s="77">
        <f t="shared" si="20"/>
        <v>61262</v>
      </c>
      <c r="E50" s="78">
        <f t="shared" si="20"/>
        <v>122832</v>
      </c>
      <c r="F50" s="76">
        <f t="shared" si="20"/>
        <v>71547</v>
      </c>
      <c r="G50" s="77">
        <f t="shared" si="20"/>
        <v>71243</v>
      </c>
      <c r="H50" s="78">
        <f t="shared" si="20"/>
        <v>142790</v>
      </c>
      <c r="I50" s="290">
        <f>IF(E50=0,0,((H50/E50)-1)*100)</f>
        <v>16.248208935782205</v>
      </c>
      <c r="L50" s="39" t="s">
        <v>70</v>
      </c>
      <c r="M50" s="40">
        <f aca="true" t="shared" si="21" ref="M50:V50">+M39+M43+M47+M48</f>
        <v>7979627</v>
      </c>
      <c r="N50" s="41">
        <f t="shared" si="21"/>
        <v>7980147</v>
      </c>
      <c r="O50" s="40">
        <f t="shared" si="21"/>
        <v>15959774</v>
      </c>
      <c r="P50" s="40">
        <f t="shared" si="21"/>
        <v>8486</v>
      </c>
      <c r="Q50" s="40">
        <f t="shared" si="21"/>
        <v>15968260</v>
      </c>
      <c r="R50" s="40">
        <f t="shared" si="21"/>
        <v>9149082</v>
      </c>
      <c r="S50" s="41">
        <f t="shared" si="21"/>
        <v>9134000</v>
      </c>
      <c r="T50" s="40">
        <f t="shared" si="21"/>
        <v>18283082</v>
      </c>
      <c r="U50" s="40">
        <f t="shared" si="21"/>
        <v>6807</v>
      </c>
      <c r="V50" s="42">
        <f t="shared" si="21"/>
        <v>18289889</v>
      </c>
      <c r="W50" s="290">
        <f>IF(Q50=0,0,((V50/Q50)-1)*100)</f>
        <v>14.539023036949539</v>
      </c>
    </row>
    <row r="51" spans="2:23" ht="13.5" thickTop="1">
      <c r="B51" s="4" t="s">
        <v>28</v>
      </c>
      <c r="C51" s="29">
        <f>+BKK!C51+DMK!C51+CNX!C51+HDY!C51+HKT!C51+CEI!C51</f>
        <v>7008</v>
      </c>
      <c r="D51" s="30">
        <f>+BKK!D51+DMK!D51+CNX!D51+HDY!D51+HKT!D51+CEI!D51</f>
        <v>6978</v>
      </c>
      <c r="E51" s="81">
        <f>C51+D51</f>
        <v>13986</v>
      </c>
      <c r="F51" s="29"/>
      <c r="G51" s="30"/>
      <c r="H51" s="31"/>
      <c r="I51" s="289"/>
      <c r="L51" s="4" t="s">
        <v>28</v>
      </c>
      <c r="M51" s="29">
        <f>+BKK!M51+DMK!M51+CNX!M51+HDY!M51+HKT!M51+CEI!M51</f>
        <v>937914</v>
      </c>
      <c r="N51" s="36">
        <f>+BKK!N51+DMK!N51+CNX!N51+HDY!N51+HKT!N51+CEI!N51</f>
        <v>925536</v>
      </c>
      <c r="O51" s="51">
        <f>SUM(M51:N51)</f>
        <v>1863450</v>
      </c>
      <c r="P51" s="34">
        <f>+BKK!P51+DMK!P51+CNX!P51+HDY!P51+HKT!P51+CEI!P51</f>
        <v>1747</v>
      </c>
      <c r="Q51" s="35">
        <f>O51+P51</f>
        <v>1865197</v>
      </c>
      <c r="R51" s="29"/>
      <c r="S51" s="36"/>
      <c r="T51" s="51"/>
      <c r="U51" s="34"/>
      <c r="V51" s="31"/>
      <c r="W51" s="289"/>
    </row>
    <row r="52" spans="2:23" ht="13.5" thickBot="1">
      <c r="B52" s="4" t="s">
        <v>29</v>
      </c>
      <c r="C52" s="29">
        <f>+BKK!C52+DMK!C52+CNX!C52+HDY!C52+HKT!C52+CEI!C52</f>
        <v>6531</v>
      </c>
      <c r="D52" s="60">
        <f>+BKK!D52+DMK!D52+CNX!D52+HDY!D52+HKT!D52+CEI!D52</f>
        <v>6509</v>
      </c>
      <c r="E52" s="81">
        <f>C52+D52</f>
        <v>13040</v>
      </c>
      <c r="F52" s="29"/>
      <c r="G52" s="60"/>
      <c r="H52" s="31"/>
      <c r="I52" s="289"/>
      <c r="L52" s="4" t="s">
        <v>29</v>
      </c>
      <c r="M52" s="29">
        <f>+BKK!M52+DMK!M52+CNX!M52+HDY!M52+HKT!M52+CEI!M52</f>
        <v>821035</v>
      </c>
      <c r="N52" s="36">
        <f>+BKK!N52+DMK!N52+CNX!N52+HDY!N52+HKT!N52+CEI!N52</f>
        <v>817171</v>
      </c>
      <c r="O52" s="51">
        <f>SUM(M52:N52)</f>
        <v>1638206</v>
      </c>
      <c r="P52" s="52">
        <f>+BKK!P52+DMK!P52+CNX!P52+HDY!P52+HKT!P52+CEI!P52</f>
        <v>2031</v>
      </c>
      <c r="Q52" s="35">
        <f>O52+P52</f>
        <v>1640237</v>
      </c>
      <c r="R52" s="29"/>
      <c r="S52" s="36"/>
      <c r="T52" s="51"/>
      <c r="U52" s="52"/>
      <c r="V52" s="31"/>
      <c r="W52" s="289"/>
    </row>
    <row r="53" spans="2:23" ht="14.25" thickBot="1" thickTop="1">
      <c r="B53" s="39" t="s">
        <v>30</v>
      </c>
      <c r="C53" s="40">
        <f>+C48+C51+C52</f>
        <v>20097</v>
      </c>
      <c r="D53" s="41">
        <f>+D48+D51+D52</f>
        <v>20013</v>
      </c>
      <c r="E53" s="40">
        <f>+E48+E51+E52</f>
        <v>40110</v>
      </c>
      <c r="F53" s="40"/>
      <c r="G53" s="41"/>
      <c r="H53" s="40"/>
      <c r="I53" s="290"/>
      <c r="L53" s="39" t="s">
        <v>30</v>
      </c>
      <c r="M53" s="40">
        <f>+M48+M51+M52</f>
        <v>2623414</v>
      </c>
      <c r="N53" s="41">
        <f>+N48+N51+N52</f>
        <v>2613209</v>
      </c>
      <c r="O53" s="40">
        <f>+O48+O51+O52</f>
        <v>5236623</v>
      </c>
      <c r="P53" s="40">
        <f>+P48+P51+P52</f>
        <v>4998</v>
      </c>
      <c r="Q53" s="40">
        <f>+Q48+Q51+Q52</f>
        <v>5241621</v>
      </c>
      <c r="R53" s="40"/>
      <c r="S53" s="41"/>
      <c r="T53" s="40"/>
      <c r="U53" s="40"/>
      <c r="V53" s="40"/>
      <c r="W53" s="290"/>
    </row>
    <row r="54" spans="2:23" ht="14.25" thickBot="1" thickTop="1">
      <c r="B54" s="39" t="s">
        <v>9</v>
      </c>
      <c r="C54" s="40">
        <f>+C43+C47+C53+C39</f>
        <v>75109</v>
      </c>
      <c r="D54" s="41">
        <f>+D43+D47+D53+D39</f>
        <v>74749</v>
      </c>
      <c r="E54" s="40">
        <f>+E43+E47+E53+E39</f>
        <v>149858</v>
      </c>
      <c r="F54" s="40"/>
      <c r="G54" s="41"/>
      <c r="H54" s="40"/>
      <c r="I54" s="290"/>
      <c r="L54" s="39" t="s">
        <v>9</v>
      </c>
      <c r="M54" s="40">
        <f>+M43+M47+M53+M39</f>
        <v>9738576</v>
      </c>
      <c r="N54" s="41">
        <f>+N43+N47+N53+N39</f>
        <v>9722854</v>
      </c>
      <c r="O54" s="40">
        <f>+O43+O47+O53+O39</f>
        <v>19461430</v>
      </c>
      <c r="P54" s="40">
        <f>+P43+P47+P53+P39</f>
        <v>12264</v>
      </c>
      <c r="Q54" s="40">
        <f>+Q43+Q47+Q53+Q39</f>
        <v>19473694</v>
      </c>
      <c r="R54" s="40"/>
      <c r="S54" s="41"/>
      <c r="T54" s="40"/>
      <c r="U54" s="40"/>
      <c r="V54" s="40"/>
      <c r="W54" s="290"/>
    </row>
    <row r="55" spans="2:12" ht="13.5" thickTop="1">
      <c r="B55" s="63" t="s">
        <v>65</v>
      </c>
      <c r="L55" s="63" t="s">
        <v>65</v>
      </c>
    </row>
    <row r="56" spans="2:23" ht="12.75">
      <c r="B56" s="348" t="s">
        <v>36</v>
      </c>
      <c r="C56" s="348"/>
      <c r="D56" s="348"/>
      <c r="E56" s="348"/>
      <c r="F56" s="348"/>
      <c r="G56" s="348"/>
      <c r="H56" s="348"/>
      <c r="I56" s="348"/>
      <c r="L56" s="348" t="s">
        <v>37</v>
      </c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8"/>
    </row>
    <row r="57" spans="2:23" ht="15.75">
      <c r="B57" s="349" t="s">
        <v>38</v>
      </c>
      <c r="C57" s="349"/>
      <c r="D57" s="349"/>
      <c r="E57" s="349"/>
      <c r="F57" s="349"/>
      <c r="G57" s="349"/>
      <c r="H57" s="349"/>
      <c r="I57" s="349"/>
      <c r="L57" s="349" t="s">
        <v>39</v>
      </c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</row>
    <row r="58" ht="13.5" thickBot="1"/>
    <row r="59" spans="2:23" ht="17.25" thickBot="1" thickTop="1">
      <c r="B59" s="3"/>
      <c r="C59" s="356" t="s">
        <v>67</v>
      </c>
      <c r="D59" s="357"/>
      <c r="E59" s="358"/>
      <c r="F59" s="359" t="s">
        <v>68</v>
      </c>
      <c r="G59" s="360"/>
      <c r="H59" s="361"/>
      <c r="I59" s="269" t="s">
        <v>4</v>
      </c>
      <c r="L59" s="3"/>
      <c r="M59" s="350" t="s">
        <v>67</v>
      </c>
      <c r="N59" s="351"/>
      <c r="O59" s="351"/>
      <c r="P59" s="351"/>
      <c r="Q59" s="352"/>
      <c r="R59" s="353" t="s">
        <v>68</v>
      </c>
      <c r="S59" s="354"/>
      <c r="T59" s="354"/>
      <c r="U59" s="354"/>
      <c r="V59" s="355"/>
      <c r="W59" s="269" t="s">
        <v>4</v>
      </c>
    </row>
    <row r="60" spans="2:23" ht="13.5" thickTop="1">
      <c r="B60" s="4" t="s">
        <v>5</v>
      </c>
      <c r="C60" s="5"/>
      <c r="D60" s="6"/>
      <c r="E60" s="7"/>
      <c r="F60" s="5"/>
      <c r="G60" s="6"/>
      <c r="H60" s="7"/>
      <c r="I60" s="270" t="s">
        <v>6</v>
      </c>
      <c r="L60" s="4" t="s">
        <v>5</v>
      </c>
      <c r="M60" s="5"/>
      <c r="N60" s="8"/>
      <c r="O60" s="9"/>
      <c r="P60" s="10"/>
      <c r="Q60" s="11"/>
      <c r="R60" s="5"/>
      <c r="S60" s="8"/>
      <c r="T60" s="9"/>
      <c r="U60" s="10"/>
      <c r="V60" s="11"/>
      <c r="W60" s="270" t="s">
        <v>6</v>
      </c>
    </row>
    <row r="61" spans="2:23" ht="13.5" thickBot="1">
      <c r="B61" s="12" t="s">
        <v>40</v>
      </c>
      <c r="C61" s="13" t="s">
        <v>7</v>
      </c>
      <c r="D61" s="260" t="s">
        <v>8</v>
      </c>
      <c r="E61" s="14" t="s">
        <v>9</v>
      </c>
      <c r="F61" s="13" t="s">
        <v>7</v>
      </c>
      <c r="G61" s="260" t="s">
        <v>8</v>
      </c>
      <c r="H61" s="14" t="s">
        <v>9</v>
      </c>
      <c r="I61" s="271"/>
      <c r="L61" s="12"/>
      <c r="M61" s="15" t="s">
        <v>10</v>
      </c>
      <c r="N61" s="16" t="s">
        <v>11</v>
      </c>
      <c r="O61" s="17" t="s">
        <v>12</v>
      </c>
      <c r="P61" s="18" t="s">
        <v>13</v>
      </c>
      <c r="Q61" s="19" t="s">
        <v>9</v>
      </c>
      <c r="R61" s="15" t="s">
        <v>10</v>
      </c>
      <c r="S61" s="16" t="s">
        <v>11</v>
      </c>
      <c r="T61" s="17" t="s">
        <v>12</v>
      </c>
      <c r="U61" s="18" t="s">
        <v>13</v>
      </c>
      <c r="V61" s="19" t="s">
        <v>9</v>
      </c>
      <c r="W61" s="271"/>
    </row>
    <row r="62" spans="2:23" ht="5.25" customHeight="1" thickTop="1">
      <c r="B62" s="4"/>
      <c r="C62" s="20"/>
      <c r="D62" s="21"/>
      <c r="E62" s="22"/>
      <c r="F62" s="20"/>
      <c r="G62" s="21"/>
      <c r="H62" s="22"/>
      <c r="I62" s="274"/>
      <c r="L62" s="4"/>
      <c r="M62" s="23"/>
      <c r="N62" s="24"/>
      <c r="O62" s="25"/>
      <c r="P62" s="26"/>
      <c r="Q62" s="27"/>
      <c r="R62" s="23"/>
      <c r="S62" s="24"/>
      <c r="T62" s="25"/>
      <c r="U62" s="26"/>
      <c r="V62" s="28"/>
      <c r="W62" s="230"/>
    </row>
    <row r="63" spans="2:23" ht="12.75">
      <c r="B63" s="4" t="s">
        <v>14</v>
      </c>
      <c r="C63" s="29">
        <f aca="true" t="shared" si="22" ref="C63:H65">+C9+C36</f>
        <v>14682</v>
      </c>
      <c r="D63" s="30">
        <f t="shared" si="22"/>
        <v>14684</v>
      </c>
      <c r="E63" s="35">
        <f t="shared" si="22"/>
        <v>29366</v>
      </c>
      <c r="F63" s="29">
        <f t="shared" si="22"/>
        <v>15488</v>
      </c>
      <c r="G63" s="30">
        <f t="shared" si="22"/>
        <v>15487</v>
      </c>
      <c r="H63" s="31">
        <f t="shared" si="22"/>
        <v>30975</v>
      </c>
      <c r="I63" s="289">
        <f aca="true" t="shared" si="23" ref="I63:I75">IF(E63=0,0,((H63/E63)-1)*100)</f>
        <v>5.479125519308048</v>
      </c>
      <c r="L63" s="4" t="s">
        <v>14</v>
      </c>
      <c r="M63" s="29">
        <f aca="true" t="shared" si="24" ref="M63:V63">+M9+M36</f>
        <v>2067162</v>
      </c>
      <c r="N63" s="36">
        <f t="shared" si="24"/>
        <v>2028074</v>
      </c>
      <c r="O63" s="33">
        <f t="shared" si="24"/>
        <v>4095236</v>
      </c>
      <c r="P63" s="34">
        <f t="shared" si="24"/>
        <v>138536</v>
      </c>
      <c r="Q63" s="35">
        <f t="shared" si="24"/>
        <v>4233772</v>
      </c>
      <c r="R63" s="29">
        <f t="shared" si="24"/>
        <v>2374751</v>
      </c>
      <c r="S63" s="36">
        <f t="shared" si="24"/>
        <v>2315563</v>
      </c>
      <c r="T63" s="33">
        <f t="shared" si="24"/>
        <v>4690314</v>
      </c>
      <c r="U63" s="34">
        <f t="shared" si="24"/>
        <v>131201</v>
      </c>
      <c r="V63" s="31">
        <f t="shared" si="24"/>
        <v>4821515</v>
      </c>
      <c r="W63" s="289">
        <f aca="true" t="shared" si="25" ref="W63:W75">IF(Q63=0,0,((V63/Q63)-1)*100)</f>
        <v>13.882254405763938</v>
      </c>
    </row>
    <row r="64" spans="2:23" ht="12.75">
      <c r="B64" s="4" t="s">
        <v>15</v>
      </c>
      <c r="C64" s="29">
        <f t="shared" si="22"/>
        <v>12774</v>
      </c>
      <c r="D64" s="30">
        <f t="shared" si="22"/>
        <v>12804</v>
      </c>
      <c r="E64" s="35">
        <f t="shared" si="22"/>
        <v>25578</v>
      </c>
      <c r="F64" s="29">
        <f t="shared" si="22"/>
        <v>15715</v>
      </c>
      <c r="G64" s="30">
        <f t="shared" si="22"/>
        <v>15705</v>
      </c>
      <c r="H64" s="31">
        <f t="shared" si="22"/>
        <v>31420</v>
      </c>
      <c r="I64" s="289">
        <f t="shared" si="23"/>
        <v>22.83994057393073</v>
      </c>
      <c r="L64" s="4" t="s">
        <v>15</v>
      </c>
      <c r="M64" s="29">
        <f aca="true" t="shared" si="26" ref="M64:V64">+M10+M37</f>
        <v>1823955</v>
      </c>
      <c r="N64" s="36">
        <f t="shared" si="26"/>
        <v>1757387</v>
      </c>
      <c r="O64" s="33">
        <f t="shared" si="26"/>
        <v>3581342</v>
      </c>
      <c r="P64" s="34">
        <f t="shared" si="26"/>
        <v>106007</v>
      </c>
      <c r="Q64" s="35">
        <f t="shared" si="26"/>
        <v>3687349</v>
      </c>
      <c r="R64" s="29">
        <f t="shared" si="26"/>
        <v>2443310</v>
      </c>
      <c r="S64" s="36">
        <f t="shared" si="26"/>
        <v>2368319</v>
      </c>
      <c r="T64" s="33">
        <f t="shared" si="26"/>
        <v>4811629</v>
      </c>
      <c r="U64" s="34">
        <f t="shared" si="26"/>
        <v>123855</v>
      </c>
      <c r="V64" s="31">
        <f t="shared" si="26"/>
        <v>4935484</v>
      </c>
      <c r="W64" s="289">
        <f t="shared" si="25"/>
        <v>33.84911490612903</v>
      </c>
    </row>
    <row r="65" spans="2:23" ht="13.5" thickBot="1">
      <c r="B65" s="12" t="s">
        <v>16</v>
      </c>
      <c r="C65" s="37">
        <f t="shared" si="22"/>
        <v>13188</v>
      </c>
      <c r="D65" s="38">
        <f t="shared" si="22"/>
        <v>13155</v>
      </c>
      <c r="E65" s="64">
        <f t="shared" si="22"/>
        <v>26343</v>
      </c>
      <c r="F65" s="37">
        <f t="shared" si="22"/>
        <v>17425</v>
      </c>
      <c r="G65" s="38">
        <f t="shared" si="22"/>
        <v>17404</v>
      </c>
      <c r="H65" s="31">
        <f t="shared" si="22"/>
        <v>34829</v>
      </c>
      <c r="I65" s="289">
        <f t="shared" si="23"/>
        <v>32.21349125004744</v>
      </c>
      <c r="L65" s="12" t="s">
        <v>16</v>
      </c>
      <c r="M65" s="29">
        <f aca="true" t="shared" si="27" ref="M65:V65">+M11+M38</f>
        <v>1767168</v>
      </c>
      <c r="N65" s="36">
        <f t="shared" si="27"/>
        <v>1644662</v>
      </c>
      <c r="O65" s="33">
        <f t="shared" si="27"/>
        <v>3411830</v>
      </c>
      <c r="P65" s="34">
        <f t="shared" si="27"/>
        <v>103327</v>
      </c>
      <c r="Q65" s="35">
        <f t="shared" si="27"/>
        <v>3515157</v>
      </c>
      <c r="R65" s="29">
        <f t="shared" si="27"/>
        <v>2776780</v>
      </c>
      <c r="S65" s="36">
        <f t="shared" si="27"/>
        <v>2637016</v>
      </c>
      <c r="T65" s="33">
        <f t="shared" si="27"/>
        <v>5413796</v>
      </c>
      <c r="U65" s="34">
        <f t="shared" si="27"/>
        <v>121850</v>
      </c>
      <c r="V65" s="31">
        <f t="shared" si="27"/>
        <v>5535646</v>
      </c>
      <c r="W65" s="289">
        <f t="shared" si="25"/>
        <v>57.479338760686936</v>
      </c>
    </row>
    <row r="66" spans="2:23" ht="14.25" thickBot="1" thickTop="1">
      <c r="B66" s="39" t="s">
        <v>17</v>
      </c>
      <c r="C66" s="40">
        <f>C65+C63+C64</f>
        <v>40644</v>
      </c>
      <c r="D66" s="41">
        <f>D65+D63+D64</f>
        <v>40643</v>
      </c>
      <c r="E66" s="43">
        <f>+E63+E64+E65</f>
        <v>81287</v>
      </c>
      <c r="F66" s="40">
        <f>F65+F63+F64</f>
        <v>48628</v>
      </c>
      <c r="G66" s="41">
        <f>G65+G63+G64</f>
        <v>48596</v>
      </c>
      <c r="H66" s="42">
        <f>+H63+H64+H65</f>
        <v>97224</v>
      </c>
      <c r="I66" s="290">
        <f t="shared" si="23"/>
        <v>19.605841032391403</v>
      </c>
      <c r="L66" s="39" t="s">
        <v>17</v>
      </c>
      <c r="M66" s="40">
        <f aca="true" t="shared" si="28" ref="M66:V66">+M63+M64+M65</f>
        <v>5658285</v>
      </c>
      <c r="N66" s="41">
        <f t="shared" si="28"/>
        <v>5430123</v>
      </c>
      <c r="O66" s="40">
        <f t="shared" si="28"/>
        <v>11088408</v>
      </c>
      <c r="P66" s="40">
        <f t="shared" si="28"/>
        <v>347870</v>
      </c>
      <c r="Q66" s="40">
        <f t="shared" si="28"/>
        <v>11436278</v>
      </c>
      <c r="R66" s="40">
        <f t="shared" si="28"/>
        <v>7594841</v>
      </c>
      <c r="S66" s="41">
        <f t="shared" si="28"/>
        <v>7320898</v>
      </c>
      <c r="T66" s="40">
        <f t="shared" si="28"/>
        <v>14915739</v>
      </c>
      <c r="U66" s="40">
        <f t="shared" si="28"/>
        <v>376906</v>
      </c>
      <c r="V66" s="42">
        <f t="shared" si="28"/>
        <v>15292645</v>
      </c>
      <c r="W66" s="290">
        <f t="shared" si="25"/>
        <v>33.7204726922518</v>
      </c>
    </row>
    <row r="67" spans="2:23" ht="13.5" thickTop="1">
      <c r="B67" s="4" t="s">
        <v>18</v>
      </c>
      <c r="C67" s="29">
        <f aca="true" t="shared" si="29" ref="C67:H69">+C13+C40</f>
        <v>15623</v>
      </c>
      <c r="D67" s="30">
        <f t="shared" si="29"/>
        <v>15616</v>
      </c>
      <c r="E67" s="35">
        <f t="shared" si="29"/>
        <v>31239</v>
      </c>
      <c r="F67" s="29">
        <f t="shared" si="29"/>
        <v>17730</v>
      </c>
      <c r="G67" s="30">
        <f t="shared" si="29"/>
        <v>17729</v>
      </c>
      <c r="H67" s="31">
        <f t="shared" si="29"/>
        <v>35459</v>
      </c>
      <c r="I67" s="289">
        <f t="shared" si="23"/>
        <v>13.508755081788792</v>
      </c>
      <c r="L67" s="4" t="s">
        <v>18</v>
      </c>
      <c r="M67" s="29">
        <f aca="true" t="shared" si="30" ref="M67:V67">+M13+M40</f>
        <v>2296677</v>
      </c>
      <c r="N67" s="36">
        <f t="shared" si="30"/>
        <v>2255651</v>
      </c>
      <c r="O67" s="33">
        <f t="shared" si="30"/>
        <v>4552328</v>
      </c>
      <c r="P67" s="34">
        <f t="shared" si="30"/>
        <v>130070</v>
      </c>
      <c r="Q67" s="35">
        <f t="shared" si="30"/>
        <v>4682398</v>
      </c>
      <c r="R67" s="29">
        <f t="shared" si="30"/>
        <v>2819087</v>
      </c>
      <c r="S67" s="36">
        <f t="shared" si="30"/>
        <v>2802484</v>
      </c>
      <c r="T67" s="33">
        <f t="shared" si="30"/>
        <v>5621571</v>
      </c>
      <c r="U67" s="34">
        <f t="shared" si="30"/>
        <v>119165</v>
      </c>
      <c r="V67" s="31">
        <f t="shared" si="30"/>
        <v>5740736</v>
      </c>
      <c r="W67" s="289">
        <f t="shared" si="25"/>
        <v>22.60247847363679</v>
      </c>
    </row>
    <row r="68" spans="2:23" ht="12.75">
      <c r="B68" s="4" t="s">
        <v>19</v>
      </c>
      <c r="C68" s="29">
        <f t="shared" si="29"/>
        <v>13761</v>
      </c>
      <c r="D68" s="30">
        <f t="shared" si="29"/>
        <v>13753</v>
      </c>
      <c r="E68" s="35">
        <f t="shared" si="29"/>
        <v>27514</v>
      </c>
      <c r="F68" s="29">
        <f t="shared" si="29"/>
        <v>15990</v>
      </c>
      <c r="G68" s="30">
        <f t="shared" si="29"/>
        <v>15998</v>
      </c>
      <c r="H68" s="31">
        <f t="shared" si="29"/>
        <v>31988</v>
      </c>
      <c r="I68" s="289">
        <f t="shared" si="23"/>
        <v>16.260812677182535</v>
      </c>
      <c r="L68" s="4" t="s">
        <v>19</v>
      </c>
      <c r="M68" s="29">
        <f aca="true" t="shared" si="31" ref="M68:V68">+M14+M41</f>
        <v>2055986</v>
      </c>
      <c r="N68" s="36">
        <f t="shared" si="31"/>
        <v>2101475</v>
      </c>
      <c r="O68" s="33">
        <f t="shared" si="31"/>
        <v>4157461</v>
      </c>
      <c r="P68" s="34">
        <f t="shared" si="31"/>
        <v>97396</v>
      </c>
      <c r="Q68" s="35">
        <f t="shared" si="31"/>
        <v>4254857</v>
      </c>
      <c r="R68" s="29">
        <f t="shared" si="31"/>
        <v>2602008</v>
      </c>
      <c r="S68" s="36">
        <f t="shared" si="31"/>
        <v>2644800</v>
      </c>
      <c r="T68" s="33">
        <f t="shared" si="31"/>
        <v>5246808</v>
      </c>
      <c r="U68" s="34">
        <f t="shared" si="31"/>
        <v>98326</v>
      </c>
      <c r="V68" s="31">
        <f t="shared" si="31"/>
        <v>5345134</v>
      </c>
      <c r="W68" s="289">
        <f t="shared" si="25"/>
        <v>25.62429242627895</v>
      </c>
    </row>
    <row r="69" spans="2:23" ht="13.5" thickBot="1">
      <c r="B69" s="4" t="s">
        <v>20</v>
      </c>
      <c r="C69" s="68">
        <f t="shared" si="29"/>
        <v>15358</v>
      </c>
      <c r="D69" s="36">
        <f t="shared" si="29"/>
        <v>15370</v>
      </c>
      <c r="E69" s="69">
        <f t="shared" si="29"/>
        <v>30728</v>
      </c>
      <c r="F69" s="29">
        <f t="shared" si="29"/>
        <v>17166</v>
      </c>
      <c r="G69" s="30">
        <f t="shared" si="29"/>
        <v>17170</v>
      </c>
      <c r="H69" s="31">
        <f t="shared" si="29"/>
        <v>34336</v>
      </c>
      <c r="I69" s="289">
        <f>IF(E69=0,0,((H69/E69)-1)*100)</f>
        <v>11.741733923457431</v>
      </c>
      <c r="L69" s="4" t="s">
        <v>20</v>
      </c>
      <c r="M69" s="68">
        <f aca="true" t="shared" si="32" ref="M69:V69">+M15+M42</f>
        <v>2283335</v>
      </c>
      <c r="N69" s="94">
        <f t="shared" si="32"/>
        <v>2382704</v>
      </c>
      <c r="O69" s="33">
        <f t="shared" si="32"/>
        <v>4666039</v>
      </c>
      <c r="P69" s="34">
        <f t="shared" si="32"/>
        <v>116258</v>
      </c>
      <c r="Q69" s="35">
        <f t="shared" si="32"/>
        <v>4782297</v>
      </c>
      <c r="R69" s="29">
        <f t="shared" si="32"/>
        <v>2608177</v>
      </c>
      <c r="S69" s="36">
        <f t="shared" si="32"/>
        <v>2712780</v>
      </c>
      <c r="T69" s="33">
        <f t="shared" si="32"/>
        <v>5320957</v>
      </c>
      <c r="U69" s="34">
        <f t="shared" si="32"/>
        <v>117763</v>
      </c>
      <c r="V69" s="31">
        <f t="shared" si="32"/>
        <v>5438720</v>
      </c>
      <c r="W69" s="289">
        <f>IF(Q69=0,0,((V69/Q69)-1)*100)</f>
        <v>13.726102749369185</v>
      </c>
    </row>
    <row r="70" spans="2:23" ht="14.25" thickBot="1" thickTop="1">
      <c r="B70" s="44" t="s">
        <v>21</v>
      </c>
      <c r="C70" s="45">
        <f aca="true" t="shared" si="33" ref="C70:H70">C68+C67+C69</f>
        <v>44742</v>
      </c>
      <c r="D70" s="45">
        <f t="shared" si="33"/>
        <v>44739</v>
      </c>
      <c r="E70" s="45">
        <f t="shared" si="33"/>
        <v>89481</v>
      </c>
      <c r="F70" s="45">
        <f t="shared" si="33"/>
        <v>50886</v>
      </c>
      <c r="G70" s="45">
        <f t="shared" si="33"/>
        <v>50897</v>
      </c>
      <c r="H70" s="45">
        <f t="shared" si="33"/>
        <v>101783</v>
      </c>
      <c r="I70" s="291">
        <f t="shared" si="23"/>
        <v>13.748170002570381</v>
      </c>
      <c r="L70" s="44" t="s">
        <v>21</v>
      </c>
      <c r="M70" s="45">
        <f aca="true" t="shared" si="34" ref="M70:V70">M68+M67+M69</f>
        <v>6635998</v>
      </c>
      <c r="N70" s="49">
        <f t="shared" si="34"/>
        <v>6739830</v>
      </c>
      <c r="O70" s="49">
        <f t="shared" si="34"/>
        <v>13375828</v>
      </c>
      <c r="P70" s="47">
        <f t="shared" si="34"/>
        <v>343724</v>
      </c>
      <c r="Q70" s="49">
        <f t="shared" si="34"/>
        <v>13719552</v>
      </c>
      <c r="R70" s="45">
        <f t="shared" si="34"/>
        <v>8029272</v>
      </c>
      <c r="S70" s="49">
        <f t="shared" si="34"/>
        <v>8160064</v>
      </c>
      <c r="T70" s="49">
        <f t="shared" si="34"/>
        <v>16189336</v>
      </c>
      <c r="U70" s="47">
        <f t="shared" si="34"/>
        <v>335254</v>
      </c>
      <c r="V70" s="49">
        <f t="shared" si="34"/>
        <v>16524590</v>
      </c>
      <c r="W70" s="295">
        <f t="shared" si="25"/>
        <v>20.44555099175249</v>
      </c>
    </row>
    <row r="71" spans="2:23" ht="13.5" thickTop="1">
      <c r="B71" s="4" t="s">
        <v>22</v>
      </c>
      <c r="C71" s="29">
        <f aca="true" t="shared" si="35" ref="C71:H71">+C17+C44</f>
        <v>15219</v>
      </c>
      <c r="D71" s="30">
        <f t="shared" si="35"/>
        <v>15214</v>
      </c>
      <c r="E71" s="35">
        <f t="shared" si="35"/>
        <v>30433</v>
      </c>
      <c r="F71" s="29">
        <f t="shared" si="35"/>
        <v>16516</v>
      </c>
      <c r="G71" s="30">
        <f t="shared" si="35"/>
        <v>16500</v>
      </c>
      <c r="H71" s="35">
        <f t="shared" si="35"/>
        <v>33016</v>
      </c>
      <c r="I71" s="289">
        <f t="shared" si="23"/>
        <v>8.487497124831588</v>
      </c>
      <c r="L71" s="4" t="s">
        <v>22</v>
      </c>
      <c r="M71" s="29">
        <f aca="true" t="shared" si="36" ref="M71:V71">+M17+M44</f>
        <v>2139390</v>
      </c>
      <c r="N71" s="36">
        <f t="shared" si="36"/>
        <v>2180030</v>
      </c>
      <c r="O71" s="33">
        <f t="shared" si="36"/>
        <v>4319420</v>
      </c>
      <c r="P71" s="34">
        <f t="shared" si="36"/>
        <v>117162</v>
      </c>
      <c r="Q71" s="35">
        <f t="shared" si="36"/>
        <v>4436582</v>
      </c>
      <c r="R71" s="29">
        <f t="shared" si="36"/>
        <v>2193506</v>
      </c>
      <c r="S71" s="36">
        <f t="shared" si="36"/>
        <v>2288610</v>
      </c>
      <c r="T71" s="33">
        <f t="shared" si="36"/>
        <v>4482116</v>
      </c>
      <c r="U71" s="34">
        <f t="shared" si="36"/>
        <v>108202</v>
      </c>
      <c r="V71" s="31">
        <f t="shared" si="36"/>
        <v>4590318</v>
      </c>
      <c r="W71" s="289">
        <f t="shared" si="25"/>
        <v>3.465190094536741</v>
      </c>
    </row>
    <row r="72" spans="2:23" ht="12.75">
      <c r="B72" s="4" t="s">
        <v>23</v>
      </c>
      <c r="C72" s="29">
        <f aca="true" t="shared" si="37" ref="C72:E73">+C18+C45</f>
        <v>14573</v>
      </c>
      <c r="D72" s="30">
        <f t="shared" si="37"/>
        <v>14580</v>
      </c>
      <c r="E72" s="35">
        <f t="shared" si="37"/>
        <v>29153</v>
      </c>
      <c r="F72" s="29">
        <f>+BKK!F72+DMK!F72+CNX!F72+HDY!F72+HKT!F72+CEI!F72</f>
        <v>15217</v>
      </c>
      <c r="G72" s="30">
        <f>+BKK!G72+DMK!G72+CNX!G72+HDY!G72+HKT!G72+CEI!G72</f>
        <v>15225</v>
      </c>
      <c r="H72" s="31">
        <f>+BKK!H72+DMK!H72+CNX!H72+HDY!H72+HKT!H72+CEI!H72</f>
        <v>30442</v>
      </c>
      <c r="I72" s="289">
        <f>IF(E72=0,0,((H72/E72)-1)*100)</f>
        <v>4.421500360168773</v>
      </c>
      <c r="L72" s="4" t="s">
        <v>23</v>
      </c>
      <c r="M72" s="29">
        <f aca="true" t="shared" si="38" ref="M72:Q73">+M18+M45</f>
        <v>1823400</v>
      </c>
      <c r="N72" s="36">
        <f t="shared" si="38"/>
        <v>1846147</v>
      </c>
      <c r="O72" s="33">
        <f t="shared" si="38"/>
        <v>3669547</v>
      </c>
      <c r="P72" s="34">
        <f t="shared" si="38"/>
        <v>115166</v>
      </c>
      <c r="Q72" s="35">
        <f t="shared" si="38"/>
        <v>3784713</v>
      </c>
      <c r="R72" s="29">
        <f>+BKK!R72+DMK!R72+CNX!R72+HDY!R72+HKT!R72+CEI!R72</f>
        <v>1716764</v>
      </c>
      <c r="S72" s="36">
        <f>+BKK!S72+DMK!S72+CNX!S72+HDY!S72+HKT!S72+CEI!S72</f>
        <v>1775195</v>
      </c>
      <c r="T72" s="33">
        <f>+BKK!T72+DMK!T72+CNX!T72+HDY!T72+HKT!T72+CEI!T72</f>
        <v>3491959</v>
      </c>
      <c r="U72" s="34">
        <f>+BKK!U72+DMK!U72+CNX!U72+HDY!U72+HKT!U72+CEI!U72</f>
        <v>123107</v>
      </c>
      <c r="V72" s="31">
        <f>+BKK!V72+DMK!V72+CNX!V72+HDY!V72+HKT!V72+CEI!V72</f>
        <v>3615066</v>
      </c>
      <c r="W72" s="289">
        <f>IF(Q72=0,0,((V72/Q72)-1)*100)</f>
        <v>-4.4824270691066985</v>
      </c>
    </row>
    <row r="73" spans="2:23" ht="13.5" thickBot="1">
      <c r="B73" s="4" t="s">
        <v>24</v>
      </c>
      <c r="C73" s="29">
        <f t="shared" si="37"/>
        <v>13564</v>
      </c>
      <c r="D73" s="30">
        <f t="shared" si="37"/>
        <v>13562</v>
      </c>
      <c r="E73" s="35">
        <f t="shared" si="37"/>
        <v>27126</v>
      </c>
      <c r="F73" s="29">
        <f>+BKK!F73+DMK!F73+CNX!F73+HDY!F73+HKT!F73+CEI!F73</f>
        <v>14166</v>
      </c>
      <c r="G73" s="30">
        <f>+BKK!G73+DMK!G73+CNX!G73+HDY!G73+HKT!G73+CEI!G73</f>
        <v>14168</v>
      </c>
      <c r="H73" s="31">
        <f>+BKK!H73+DMK!H73+CNX!H73+HDY!H73+HKT!H73+CEI!H73</f>
        <v>28334</v>
      </c>
      <c r="I73" s="289">
        <f>IF(E73=0,0,((H73/E73)-1)*100)</f>
        <v>4.4532920445329305</v>
      </c>
      <c r="L73" s="4" t="s">
        <v>24</v>
      </c>
      <c r="M73" s="29">
        <f t="shared" si="38"/>
        <v>1775730</v>
      </c>
      <c r="N73" s="36">
        <f t="shared" si="38"/>
        <v>1742539</v>
      </c>
      <c r="O73" s="33">
        <f t="shared" si="38"/>
        <v>3518269</v>
      </c>
      <c r="P73" s="34">
        <f t="shared" si="38"/>
        <v>118732</v>
      </c>
      <c r="Q73" s="35">
        <f t="shared" si="38"/>
        <v>3637001</v>
      </c>
      <c r="R73" s="29">
        <f>+BKK!R73+DMK!R73+CNX!R73+HDY!R73+HKT!R73+CEI!R73</f>
        <v>1776066</v>
      </c>
      <c r="S73" s="36">
        <f>+BKK!S73+DMK!S73+CNX!S73+HDY!S73+HKT!S73+CEI!S73</f>
        <v>1701579</v>
      </c>
      <c r="T73" s="51">
        <f>+BKK!T73+DMK!T73+CNX!T73+HDY!T73+HKT!T73+CEI!T73</f>
        <v>3477645</v>
      </c>
      <c r="U73" s="52">
        <f>+BKK!U73+DMK!U73+CNX!U73+HDY!U73+HKT!U73+CEI!U73</f>
        <v>138753</v>
      </c>
      <c r="V73" s="31">
        <f>+BKK!V73+DMK!V73+CNX!V73+HDY!V73+HKT!V73+CEI!V73</f>
        <v>3616398</v>
      </c>
      <c r="W73" s="289">
        <f>IF(Q73=0,0,((V73/Q73)-1)*100)</f>
        <v>-0.5664832096554329</v>
      </c>
    </row>
    <row r="74" spans="2:23" ht="14.25" thickBot="1" thickTop="1">
      <c r="B74" s="44" t="s">
        <v>25</v>
      </c>
      <c r="C74" s="45">
        <f aca="true" t="shared" si="39" ref="C74:H74">+C71+C72+C73</f>
        <v>43356</v>
      </c>
      <c r="D74" s="45">
        <f t="shared" si="39"/>
        <v>43356</v>
      </c>
      <c r="E74" s="49">
        <f t="shared" si="39"/>
        <v>86712</v>
      </c>
      <c r="F74" s="40">
        <f t="shared" si="39"/>
        <v>45899</v>
      </c>
      <c r="G74" s="53">
        <f t="shared" si="39"/>
        <v>45893</v>
      </c>
      <c r="H74" s="53">
        <f t="shared" si="39"/>
        <v>91792</v>
      </c>
      <c r="I74" s="290">
        <f>IF(E74=0,0,((H74/E74)-1)*100)</f>
        <v>5.858474028969463</v>
      </c>
      <c r="L74" s="44" t="s">
        <v>25</v>
      </c>
      <c r="M74" s="45">
        <f aca="true" t="shared" si="40" ref="M74:V74">+M71+M72+M73</f>
        <v>5738520</v>
      </c>
      <c r="N74" s="45">
        <f t="shared" si="40"/>
        <v>5768716</v>
      </c>
      <c r="O74" s="47">
        <f t="shared" si="40"/>
        <v>11507236</v>
      </c>
      <c r="P74" s="47">
        <f t="shared" si="40"/>
        <v>351060</v>
      </c>
      <c r="Q74" s="47">
        <f t="shared" si="40"/>
        <v>11858296</v>
      </c>
      <c r="R74" s="45">
        <f t="shared" si="40"/>
        <v>5686336</v>
      </c>
      <c r="S74" s="45">
        <f t="shared" si="40"/>
        <v>5765384</v>
      </c>
      <c r="T74" s="47">
        <f t="shared" si="40"/>
        <v>11451720</v>
      </c>
      <c r="U74" s="47">
        <f t="shared" si="40"/>
        <v>370062</v>
      </c>
      <c r="V74" s="47">
        <f t="shared" si="40"/>
        <v>11821782</v>
      </c>
      <c r="W74" s="290">
        <f>IF(Q74=0,0,((V74/Q74)-1)*100)</f>
        <v>-0.30791945149623023</v>
      </c>
    </row>
    <row r="75" spans="2:23" ht="14.25" thickBot="1" thickTop="1">
      <c r="B75" s="4" t="s">
        <v>27</v>
      </c>
      <c r="C75" s="29">
        <f>+C21+C48</f>
        <v>14724</v>
      </c>
      <c r="D75" s="30">
        <f>+D21+D48</f>
        <v>14725</v>
      </c>
      <c r="E75" s="67">
        <f>+E21+E48</f>
        <v>29449</v>
      </c>
      <c r="F75" s="29">
        <f>+BKK!F75+DMK!F75+CNX!F75+HDY!F75+HKT!F75+CEI!F75</f>
        <v>15826</v>
      </c>
      <c r="G75" s="30">
        <f>+BKK!G75+DMK!G75+CNX!G75+HDY!G75+HKT!G75+CEI!G75</f>
        <v>15819</v>
      </c>
      <c r="H75" s="31">
        <f>+BKK!H75+DMK!H75+CNX!H75+HDY!H75+HKT!H75+CEI!H75</f>
        <v>31645</v>
      </c>
      <c r="I75" s="289">
        <f t="shared" si="23"/>
        <v>7.456959489286574</v>
      </c>
      <c r="L75" s="4" t="s">
        <v>27</v>
      </c>
      <c r="M75" s="29">
        <f>+M21+M48</f>
        <v>2125493</v>
      </c>
      <c r="N75" s="36">
        <f>+N21+N48</f>
        <v>2068733</v>
      </c>
      <c r="O75" s="33">
        <f>+O21+O48</f>
        <v>4194226</v>
      </c>
      <c r="P75" s="34">
        <f>+P21+P48</f>
        <v>140234</v>
      </c>
      <c r="Q75" s="35">
        <f>+Q21+Q48</f>
        <v>4334460</v>
      </c>
      <c r="R75" s="29">
        <f>+BKK!R75+DMK!R75+CNX!R75+HDY!R75+HKT!R75+CEI!R75</f>
        <v>2298155</v>
      </c>
      <c r="S75" s="36">
        <f>+BKK!S75+DMK!S75+CNX!S75+HDY!S75+HKT!S75+CEI!S75</f>
        <v>2227122</v>
      </c>
      <c r="T75" s="51">
        <f>+BKK!T75+DMK!T75+CNX!T75+HDY!T75+HKT!T75+CEI!T75</f>
        <v>4525277</v>
      </c>
      <c r="U75" s="59">
        <f>+BKK!U75+DMK!U75+CNX!U75+HDY!U75+HKT!U75+CEI!U75</f>
        <v>154738</v>
      </c>
      <c r="V75" s="31">
        <f>+BKK!V75+DMK!V75+CNX!V75+HDY!V75+HKT!V75+CEI!V75</f>
        <v>4680015</v>
      </c>
      <c r="W75" s="289">
        <f t="shared" si="25"/>
        <v>7.972273362771842</v>
      </c>
    </row>
    <row r="76" spans="2:23" ht="14.25" thickBot="1" thickTop="1">
      <c r="B76" s="39" t="s">
        <v>69</v>
      </c>
      <c r="C76" s="76">
        <f aca="true" t="shared" si="41" ref="C76:H76">+C70+C74+C75</f>
        <v>102822</v>
      </c>
      <c r="D76" s="77">
        <f t="shared" si="41"/>
        <v>102820</v>
      </c>
      <c r="E76" s="78">
        <f t="shared" si="41"/>
        <v>205642</v>
      </c>
      <c r="F76" s="76">
        <f t="shared" si="41"/>
        <v>112611</v>
      </c>
      <c r="G76" s="77">
        <f t="shared" si="41"/>
        <v>112609</v>
      </c>
      <c r="H76" s="78">
        <f t="shared" si="41"/>
        <v>225220</v>
      </c>
      <c r="I76" s="290">
        <f>IF(E76=0,0,((H76/E76)-1)*100)</f>
        <v>9.520428706198159</v>
      </c>
      <c r="L76" s="39" t="s">
        <v>69</v>
      </c>
      <c r="M76" s="40">
        <f aca="true" t="shared" si="42" ref="M76:V76">+M70+M74+M75</f>
        <v>14500011</v>
      </c>
      <c r="N76" s="41">
        <f t="shared" si="42"/>
        <v>14577279</v>
      </c>
      <c r="O76" s="40">
        <f t="shared" si="42"/>
        <v>29077290</v>
      </c>
      <c r="P76" s="40">
        <f t="shared" si="42"/>
        <v>835018</v>
      </c>
      <c r="Q76" s="40">
        <f t="shared" si="42"/>
        <v>29912308</v>
      </c>
      <c r="R76" s="40">
        <f t="shared" si="42"/>
        <v>16013763</v>
      </c>
      <c r="S76" s="41">
        <f t="shared" si="42"/>
        <v>16152570</v>
      </c>
      <c r="T76" s="40">
        <f t="shared" si="42"/>
        <v>32166333</v>
      </c>
      <c r="U76" s="40">
        <f t="shared" si="42"/>
        <v>860054</v>
      </c>
      <c r="V76" s="42">
        <f t="shared" si="42"/>
        <v>33026387</v>
      </c>
      <c r="W76" s="290">
        <f>IF(Q76=0,0,((V76/Q76)-1)*100)</f>
        <v>10.4106944873662</v>
      </c>
    </row>
    <row r="77" spans="2:23" ht="14.25" thickBot="1" thickTop="1">
      <c r="B77" s="39" t="s">
        <v>70</v>
      </c>
      <c r="C77" s="76">
        <f aca="true" t="shared" si="43" ref="C77:H77">+C66+C70+C74+C75</f>
        <v>143466</v>
      </c>
      <c r="D77" s="77">
        <f t="shared" si="43"/>
        <v>143463</v>
      </c>
      <c r="E77" s="78">
        <f t="shared" si="43"/>
        <v>286929</v>
      </c>
      <c r="F77" s="76">
        <f t="shared" si="43"/>
        <v>161239</v>
      </c>
      <c r="G77" s="77">
        <f t="shared" si="43"/>
        <v>161205</v>
      </c>
      <c r="H77" s="78">
        <f t="shared" si="43"/>
        <v>322444</v>
      </c>
      <c r="I77" s="290">
        <f>IF(E77=0,0,((H77/E77)-1)*100)</f>
        <v>12.377626520846619</v>
      </c>
      <c r="L77" s="39" t="s">
        <v>70</v>
      </c>
      <c r="M77" s="40">
        <f aca="true" t="shared" si="44" ref="M77:V77">+M66+M70+M74+M75</f>
        <v>20158296</v>
      </c>
      <c r="N77" s="41">
        <f t="shared" si="44"/>
        <v>20007402</v>
      </c>
      <c r="O77" s="40">
        <f t="shared" si="44"/>
        <v>40165698</v>
      </c>
      <c r="P77" s="40">
        <f t="shared" si="44"/>
        <v>1182888</v>
      </c>
      <c r="Q77" s="40">
        <f t="shared" si="44"/>
        <v>41348586</v>
      </c>
      <c r="R77" s="40">
        <f t="shared" si="44"/>
        <v>23608604</v>
      </c>
      <c r="S77" s="41">
        <f t="shared" si="44"/>
        <v>23473468</v>
      </c>
      <c r="T77" s="40">
        <f t="shared" si="44"/>
        <v>47082072</v>
      </c>
      <c r="U77" s="40">
        <f t="shared" si="44"/>
        <v>1236960</v>
      </c>
      <c r="V77" s="42">
        <f t="shared" si="44"/>
        <v>48319032</v>
      </c>
      <c r="W77" s="290">
        <f>IF(Q77=0,0,((V77/Q77)-1)*100)</f>
        <v>16.8577614721819</v>
      </c>
    </row>
    <row r="78" spans="2:23" ht="13.5" thickTop="1">
      <c r="B78" s="4" t="s">
        <v>28</v>
      </c>
      <c r="C78" s="29">
        <f>+C24+C51</f>
        <v>15320</v>
      </c>
      <c r="D78" s="30">
        <f>+D24+D51</f>
        <v>15318</v>
      </c>
      <c r="E78" s="35">
        <f>+E24+E51</f>
        <v>30638</v>
      </c>
      <c r="F78" s="29"/>
      <c r="G78" s="30"/>
      <c r="H78" s="31"/>
      <c r="I78" s="289"/>
      <c r="L78" s="4" t="s">
        <v>28</v>
      </c>
      <c r="M78" s="29">
        <f>+M24+M51</f>
        <v>2210703</v>
      </c>
      <c r="N78" s="36">
        <f>+N24+N51</f>
        <v>2276207</v>
      </c>
      <c r="O78" s="33">
        <f>+O24+O51</f>
        <v>4486910</v>
      </c>
      <c r="P78" s="34">
        <f>+P24+P51</f>
        <v>135628</v>
      </c>
      <c r="Q78" s="35">
        <f>+Q24+Q51</f>
        <v>4622538</v>
      </c>
      <c r="R78" s="29"/>
      <c r="S78" s="36"/>
      <c r="T78" s="33"/>
      <c r="U78" s="34"/>
      <c r="V78" s="31"/>
      <c r="W78" s="289"/>
    </row>
    <row r="79" spans="2:23" ht="13.5" thickBot="1">
      <c r="B79" s="4" t="s">
        <v>29</v>
      </c>
      <c r="C79" s="29">
        <f>+C25+C52</f>
        <v>14486</v>
      </c>
      <c r="D79" s="30">
        <f>+D25+D52</f>
        <v>14485</v>
      </c>
      <c r="E79" s="35">
        <f>+E25+E52</f>
        <v>28971</v>
      </c>
      <c r="F79" s="29"/>
      <c r="G79" s="30"/>
      <c r="H79" s="31"/>
      <c r="I79" s="289"/>
      <c r="L79" s="4" t="s">
        <v>29</v>
      </c>
      <c r="M79" s="29">
        <f>+M25+M52</f>
        <v>1998717</v>
      </c>
      <c r="N79" s="36">
        <f>+N25+N52</f>
        <v>1976046</v>
      </c>
      <c r="O79" s="33">
        <f>+O25+O52</f>
        <v>3974763</v>
      </c>
      <c r="P79" s="34">
        <f>+P25+P52</f>
        <v>134939</v>
      </c>
      <c r="Q79" s="35">
        <f>+Q25+Q52</f>
        <v>4109702</v>
      </c>
      <c r="R79" s="29"/>
      <c r="S79" s="36"/>
      <c r="T79" s="33"/>
      <c r="U79" s="34"/>
      <c r="V79" s="31"/>
      <c r="W79" s="289"/>
    </row>
    <row r="80" spans="2:23" ht="14.25" thickBot="1" thickTop="1">
      <c r="B80" s="39" t="s">
        <v>30</v>
      </c>
      <c r="C80" s="40">
        <f>+C75+C78+C79</f>
        <v>44530</v>
      </c>
      <c r="D80" s="41">
        <f>+D75+D78+D79</f>
        <v>44528</v>
      </c>
      <c r="E80" s="40">
        <f>+E75+E78+E79</f>
        <v>89058</v>
      </c>
      <c r="F80" s="40"/>
      <c r="G80" s="41"/>
      <c r="H80" s="40"/>
      <c r="I80" s="290"/>
      <c r="L80" s="39" t="s">
        <v>30</v>
      </c>
      <c r="M80" s="40">
        <f>+M75+M78+M79</f>
        <v>6334913</v>
      </c>
      <c r="N80" s="41">
        <f>+N75+N78+N79</f>
        <v>6320986</v>
      </c>
      <c r="O80" s="40">
        <f>+O75+O78+O79</f>
        <v>12655899</v>
      </c>
      <c r="P80" s="40">
        <f>+P75+P78+P79</f>
        <v>410801</v>
      </c>
      <c r="Q80" s="40">
        <f>+Q75+Q78+Q79</f>
        <v>13066700</v>
      </c>
      <c r="R80" s="40"/>
      <c r="S80" s="41"/>
      <c r="T80" s="40"/>
      <c r="U80" s="40"/>
      <c r="V80" s="40"/>
      <c r="W80" s="290"/>
    </row>
    <row r="81" spans="2:23" ht="14.25" thickBot="1" thickTop="1">
      <c r="B81" s="39" t="s">
        <v>9</v>
      </c>
      <c r="C81" s="40">
        <f>+C70+C74+C80+C66</f>
        <v>173272</v>
      </c>
      <c r="D81" s="41">
        <f>+D70+D74+D80+D66</f>
        <v>173266</v>
      </c>
      <c r="E81" s="40">
        <f>+E70+E74+E80+E66</f>
        <v>346538</v>
      </c>
      <c r="F81" s="40"/>
      <c r="G81" s="41"/>
      <c r="H81" s="40"/>
      <c r="I81" s="290"/>
      <c r="L81" s="39" t="s">
        <v>9</v>
      </c>
      <c r="M81" s="40">
        <f>+M70+M74+M80+M66</f>
        <v>24367716</v>
      </c>
      <c r="N81" s="41">
        <f>+N70+N74+N80+N66</f>
        <v>24259655</v>
      </c>
      <c r="O81" s="40">
        <f>+O70+O74+O80+O66</f>
        <v>48627371</v>
      </c>
      <c r="P81" s="40">
        <f>+P70+P74+P80+P66</f>
        <v>1453455</v>
      </c>
      <c r="Q81" s="40">
        <f>+Q70+Q74+Q80+Q66</f>
        <v>50080826</v>
      </c>
      <c r="R81" s="40"/>
      <c r="S81" s="41"/>
      <c r="T81" s="40"/>
      <c r="U81" s="40"/>
      <c r="V81" s="40"/>
      <c r="W81" s="290"/>
    </row>
    <row r="82" spans="2:12" ht="13.5" thickTop="1">
      <c r="B82" s="63" t="s">
        <v>65</v>
      </c>
      <c r="L82" s="63" t="s">
        <v>65</v>
      </c>
    </row>
    <row r="83" spans="12:23" ht="12.75">
      <c r="L83" s="348" t="s">
        <v>41</v>
      </c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</row>
    <row r="84" spans="12:23" ht="15.75">
      <c r="L84" s="349" t="s">
        <v>42</v>
      </c>
      <c r="M84" s="349"/>
      <c r="N84" s="349"/>
      <c r="O84" s="349"/>
      <c r="P84" s="349"/>
      <c r="Q84" s="349"/>
      <c r="R84" s="349"/>
      <c r="S84" s="349"/>
      <c r="T84" s="349"/>
      <c r="U84" s="349"/>
      <c r="V84" s="349"/>
      <c r="W84" s="349"/>
    </row>
    <row r="85" ht="13.5" thickBot="1">
      <c r="W85" s="272" t="s">
        <v>43</v>
      </c>
    </row>
    <row r="86" spans="12:23" ht="17.25" thickBot="1" thickTop="1">
      <c r="L86" s="3"/>
      <c r="M86" s="350" t="s">
        <v>67</v>
      </c>
      <c r="N86" s="351"/>
      <c r="O86" s="351"/>
      <c r="P86" s="351"/>
      <c r="Q86" s="352"/>
      <c r="R86" s="353" t="s">
        <v>68</v>
      </c>
      <c r="S86" s="354"/>
      <c r="T86" s="354"/>
      <c r="U86" s="354"/>
      <c r="V86" s="355"/>
      <c r="W86" s="269" t="s">
        <v>4</v>
      </c>
    </row>
    <row r="87" spans="12:23" ht="13.5" thickTop="1">
      <c r="L87" s="4" t="s">
        <v>5</v>
      </c>
      <c r="M87" s="5"/>
      <c r="N87" s="8"/>
      <c r="O87" s="9"/>
      <c r="P87" s="10"/>
      <c r="Q87" s="11"/>
      <c r="R87" s="5"/>
      <c r="S87" s="8"/>
      <c r="T87" s="9"/>
      <c r="U87" s="10"/>
      <c r="V87" s="11"/>
      <c r="W87" s="270" t="s">
        <v>6</v>
      </c>
    </row>
    <row r="88" spans="12:23" ht="13.5" thickBot="1">
      <c r="L88" s="12"/>
      <c r="M88" s="15" t="s">
        <v>44</v>
      </c>
      <c r="N88" s="16" t="s">
        <v>45</v>
      </c>
      <c r="O88" s="17" t="s">
        <v>46</v>
      </c>
      <c r="P88" s="18" t="s">
        <v>13</v>
      </c>
      <c r="Q88" s="19" t="s">
        <v>9</v>
      </c>
      <c r="R88" s="15" t="s">
        <v>44</v>
      </c>
      <c r="S88" s="16" t="s">
        <v>45</v>
      </c>
      <c r="T88" s="17" t="s">
        <v>46</v>
      </c>
      <c r="U88" s="18" t="s">
        <v>13</v>
      </c>
      <c r="V88" s="19" t="s">
        <v>9</v>
      </c>
      <c r="W88" s="271"/>
    </row>
    <row r="89" spans="12:23" ht="4.5" customHeight="1" thickTop="1">
      <c r="L89" s="4"/>
      <c r="M89" s="23"/>
      <c r="N89" s="24"/>
      <c r="O89" s="25"/>
      <c r="P89" s="26"/>
      <c r="Q89" s="27"/>
      <c r="R89" s="23"/>
      <c r="S89" s="24"/>
      <c r="T89" s="25"/>
      <c r="U89" s="238"/>
      <c r="V89" s="138"/>
      <c r="W89" s="230"/>
    </row>
    <row r="90" spans="1:23" ht="12.75">
      <c r="A90" s="70"/>
      <c r="B90" s="70"/>
      <c r="C90" s="70"/>
      <c r="D90" s="70"/>
      <c r="E90" s="70"/>
      <c r="F90" s="70"/>
      <c r="G90" s="70"/>
      <c r="H90" s="70"/>
      <c r="I90" s="277"/>
      <c r="J90" s="70"/>
      <c r="L90" s="4" t="s">
        <v>14</v>
      </c>
      <c r="M90" s="29">
        <f>+BKK!M90+DMK!M90+CNX!M90+HDY!M90+HKT!M90+CEI!M90</f>
        <v>39523</v>
      </c>
      <c r="N90" s="30">
        <f>+BKK!N90+DMK!N90+CNX!N90+HDY!N90+HKT!N90+CEI!N90</f>
        <v>57261</v>
      </c>
      <c r="O90" s="33">
        <f>M90+N90</f>
        <v>96784</v>
      </c>
      <c r="P90" s="130">
        <f>+BKK!P90+DMK!P90+CNX!P90+HDY!P90+HKT!P90+CEI!P90</f>
        <v>2278</v>
      </c>
      <c r="Q90" s="284">
        <f>O90+P90</f>
        <v>99062</v>
      </c>
      <c r="R90" s="29">
        <f>+BKK!R90+DMK!R90+CNX!R90+HDY!R90+HKT!R90+CEI!R90</f>
        <v>39441</v>
      </c>
      <c r="S90" s="30">
        <f>+BKK!S90+DMK!S90+CNX!S90+HDY!S90+HKT!S90+CEI!S90</f>
        <v>57446</v>
      </c>
      <c r="T90" s="33">
        <f>R90+S90</f>
        <v>96887</v>
      </c>
      <c r="U90" s="130">
        <f>+BKK!U90+DMK!U90+CNX!U90+HDY!U90+HKT!U90+CEI!U90</f>
        <v>3143</v>
      </c>
      <c r="V90" s="33">
        <f>T90+U90</f>
        <v>100030</v>
      </c>
      <c r="W90" s="289">
        <f aca="true" t="shared" si="45" ref="W90:W104">IF(Q90=0,0,((V90/Q90)-1)*100)</f>
        <v>0.977165815347969</v>
      </c>
    </row>
    <row r="91" spans="1:23" ht="12.75">
      <c r="A91" s="70"/>
      <c r="B91" s="70"/>
      <c r="C91" s="70"/>
      <c r="D91" s="70"/>
      <c r="E91" s="70"/>
      <c r="F91" s="70"/>
      <c r="G91" s="70"/>
      <c r="H91" s="70"/>
      <c r="I91" s="277"/>
      <c r="J91" s="70"/>
      <c r="L91" s="4" t="s">
        <v>15</v>
      </c>
      <c r="M91" s="29">
        <f>+BKK!M91+DMK!M91+CNX!M91+HDY!M91+HKT!M91+CEI!M91</f>
        <v>30657</v>
      </c>
      <c r="N91" s="30">
        <f>+BKK!N91+DMK!N91+CNX!N91+HDY!N91+HKT!N91+CEI!N91</f>
        <v>45523</v>
      </c>
      <c r="O91" s="33">
        <f>M91+N91</f>
        <v>76180</v>
      </c>
      <c r="P91" s="130">
        <f>+BKK!P91+DMK!P91+CNX!P91+HDY!P91+HKT!P91+CEI!P91</f>
        <v>1856</v>
      </c>
      <c r="Q91" s="284">
        <f>O91+P91</f>
        <v>78036</v>
      </c>
      <c r="R91" s="29">
        <f>+BKK!R91+DMK!R91+CNX!R91+HDY!R91+HKT!R91+CEI!R91</f>
        <v>39786</v>
      </c>
      <c r="S91" s="30">
        <f>+BKK!S91+DMK!S91+CNX!S91+HDY!S91+HKT!S91+CEI!S91</f>
        <v>60901</v>
      </c>
      <c r="T91" s="33">
        <f>R91+S91</f>
        <v>100687</v>
      </c>
      <c r="U91" s="130">
        <f>+BKK!U91+DMK!U91+CNX!U91+HDY!U91+HKT!U91+CEI!U91</f>
        <v>3357</v>
      </c>
      <c r="V91" s="33">
        <f>T91+U91</f>
        <v>104044</v>
      </c>
      <c r="W91" s="289">
        <f t="shared" si="45"/>
        <v>33.32820749397713</v>
      </c>
    </row>
    <row r="92" spans="1:23" ht="13.5" thickBot="1">
      <c r="A92" s="70"/>
      <c r="B92" s="70"/>
      <c r="C92" s="70"/>
      <c r="D92" s="70"/>
      <c r="E92" s="70"/>
      <c r="F92" s="70"/>
      <c r="G92" s="70"/>
      <c r="H92" s="70"/>
      <c r="I92" s="277"/>
      <c r="J92" s="70"/>
      <c r="L92" s="12" t="s">
        <v>16</v>
      </c>
      <c r="M92" s="37">
        <f>+BKK!M92+DMK!M92+CNX!M92+HDY!M92+HKT!M92+CEI!M92</f>
        <v>24209</v>
      </c>
      <c r="N92" s="38">
        <f>+BKK!N92+DMK!N92+CNX!N92+HDY!N92+HKT!N92+CEI!N92</f>
        <v>39624</v>
      </c>
      <c r="O92" s="33">
        <f>M92+N92</f>
        <v>63833</v>
      </c>
      <c r="P92" s="130">
        <f>+BKK!P92+DMK!P92+CNX!P92+HDY!P92+HKT!P92+CEI!P92</f>
        <v>1586</v>
      </c>
      <c r="Q92" s="284">
        <f>O92+P92</f>
        <v>65419</v>
      </c>
      <c r="R92" s="37">
        <f>+BKK!R92+DMK!R92+CNX!R92+HDY!R92+HKT!R92+CEI!R92</f>
        <v>39754</v>
      </c>
      <c r="S92" s="38">
        <f>+BKK!S92+DMK!S92+CNX!S92+HDY!S92+HKT!S92+CEI!S92</f>
        <v>60561</v>
      </c>
      <c r="T92" s="33">
        <f>R92+S92</f>
        <v>100315</v>
      </c>
      <c r="U92" s="130">
        <f>+BKK!U92+DMK!U92+CNX!U92+HDY!U92+HKT!U92+CEI!U92</f>
        <v>3067</v>
      </c>
      <c r="V92" s="33">
        <f>T92+U92</f>
        <v>103382</v>
      </c>
      <c r="W92" s="289">
        <f t="shared" si="45"/>
        <v>58.030541585777826</v>
      </c>
    </row>
    <row r="93" spans="1:23" ht="14.25" thickBot="1" thickTop="1">
      <c r="A93" s="70"/>
      <c r="B93" s="70"/>
      <c r="C93" s="70"/>
      <c r="D93" s="70"/>
      <c r="E93" s="70"/>
      <c r="F93" s="70"/>
      <c r="G93" s="70"/>
      <c r="H93" s="70"/>
      <c r="I93" s="277"/>
      <c r="J93" s="70"/>
      <c r="L93" s="39" t="s">
        <v>17</v>
      </c>
      <c r="M93" s="40">
        <f aca="true" t="shared" si="46" ref="M93:V93">M92+M91+M90</f>
        <v>94389</v>
      </c>
      <c r="N93" s="41">
        <f t="shared" si="46"/>
        <v>142408</v>
      </c>
      <c r="O93" s="40">
        <f t="shared" si="46"/>
        <v>236797</v>
      </c>
      <c r="P93" s="42">
        <f t="shared" si="46"/>
        <v>5720</v>
      </c>
      <c r="Q93" s="285">
        <f t="shared" si="46"/>
        <v>242517</v>
      </c>
      <c r="R93" s="40">
        <f t="shared" si="46"/>
        <v>118981</v>
      </c>
      <c r="S93" s="41">
        <f t="shared" si="46"/>
        <v>178908</v>
      </c>
      <c r="T93" s="40">
        <f t="shared" si="46"/>
        <v>297889</v>
      </c>
      <c r="U93" s="42">
        <f t="shared" si="46"/>
        <v>9567</v>
      </c>
      <c r="V93" s="43">
        <f t="shared" si="46"/>
        <v>307456</v>
      </c>
      <c r="W93" s="290">
        <f t="shared" si="45"/>
        <v>26.777091915205943</v>
      </c>
    </row>
    <row r="94" spans="1:23" ht="13.5" thickTop="1">
      <c r="A94" s="70"/>
      <c r="B94" s="70"/>
      <c r="C94" s="70"/>
      <c r="D94" s="70"/>
      <c r="E94" s="70"/>
      <c r="F94" s="70"/>
      <c r="G94" s="70"/>
      <c r="H94" s="70"/>
      <c r="I94" s="277"/>
      <c r="J94" s="70"/>
      <c r="L94" s="4" t="s">
        <v>18</v>
      </c>
      <c r="M94" s="164">
        <f>+BKK!M94+DMK!M94+CNX!M94+HDY!M94+HKT!M94+CEI!M94</f>
        <v>25101</v>
      </c>
      <c r="N94" s="236">
        <f>+BKK!N94+DMK!N94+CNX!N94+HDY!N94+HKT!N94+CEI!N94</f>
        <v>41019</v>
      </c>
      <c r="O94" s="33">
        <f>M94+N94</f>
        <v>66120</v>
      </c>
      <c r="P94" s="130">
        <f>+BKK!P94+DMK!P94+CNX!P94+HDY!P94+HKT!P94+CEI!P94</f>
        <v>1792</v>
      </c>
      <c r="Q94" s="284">
        <f>O94+P94</f>
        <v>67912</v>
      </c>
      <c r="R94" s="164">
        <f>+BKK!R94+DMK!R94+CNX!R94+HDY!R94+HKT!R94+CEI!R94</f>
        <v>38085</v>
      </c>
      <c r="S94" s="236">
        <f>+BKK!S94+DMK!S94+CNX!S94+HDY!S94+HKT!S94+CEI!S94</f>
        <v>57042</v>
      </c>
      <c r="T94" s="33">
        <f>R94+S94</f>
        <v>95127</v>
      </c>
      <c r="U94" s="130">
        <f>+BKK!U94+DMK!U94+CNX!U94+HDY!U94+HKT!U94+CEI!U94</f>
        <v>3307</v>
      </c>
      <c r="V94" s="33">
        <f>T94+U94</f>
        <v>98434</v>
      </c>
      <c r="W94" s="289">
        <f t="shared" si="45"/>
        <v>44.943456237483794</v>
      </c>
    </row>
    <row r="95" spans="1:23" ht="12.75">
      <c r="A95" s="70"/>
      <c r="B95" s="70"/>
      <c r="C95" s="70"/>
      <c r="D95" s="70"/>
      <c r="E95" s="70"/>
      <c r="F95" s="70"/>
      <c r="G95" s="70"/>
      <c r="H95" s="70"/>
      <c r="I95" s="277"/>
      <c r="J95" s="70"/>
      <c r="L95" s="4" t="s">
        <v>19</v>
      </c>
      <c r="M95" s="29">
        <f>+BKK!M95+DMK!M95+CNX!M95+HDY!M95+HKT!M95+CEI!M95</f>
        <v>24741</v>
      </c>
      <c r="N95" s="30">
        <f>+BKK!N95+DMK!N95+CNX!N95+HDY!N95+HKT!N95+CEI!N95</f>
        <v>39529</v>
      </c>
      <c r="O95" s="33">
        <f>M95+N95</f>
        <v>64270</v>
      </c>
      <c r="P95" s="130">
        <f>+BKK!P95+DMK!P95+CNX!P95+HDY!P95+HKT!P95+CEI!P95</f>
        <v>1943</v>
      </c>
      <c r="Q95" s="284">
        <f>O95+P95</f>
        <v>66213</v>
      </c>
      <c r="R95" s="29">
        <f>+BKK!R95+DMK!R95+CNX!R95+HDY!R95+HKT!R95+CEI!R95</f>
        <v>37241</v>
      </c>
      <c r="S95" s="30">
        <f>+BKK!S95+DMK!S95+CNX!S95+HDY!S95+HKT!S95+CEI!S95</f>
        <v>56976</v>
      </c>
      <c r="T95" s="33">
        <f>R95+S95</f>
        <v>94217</v>
      </c>
      <c r="U95" s="130">
        <f>+BKK!U95+DMK!U95+CNX!U95+HDY!U95+HKT!U95+CEI!U95</f>
        <v>2765</v>
      </c>
      <c r="V95" s="33">
        <f>T95+U95</f>
        <v>96982</v>
      </c>
      <c r="W95" s="289">
        <f t="shared" si="45"/>
        <v>46.46972648875598</v>
      </c>
    </row>
    <row r="96" spans="1:23" ht="13.5" thickBot="1">
      <c r="A96" s="70"/>
      <c r="B96" s="70"/>
      <c r="C96" s="70"/>
      <c r="D96" s="70"/>
      <c r="E96" s="70"/>
      <c r="F96" s="70"/>
      <c r="G96" s="70"/>
      <c r="H96" s="70"/>
      <c r="I96" s="277"/>
      <c r="J96" s="70"/>
      <c r="L96" s="4" t="s">
        <v>20</v>
      </c>
      <c r="M96" s="68">
        <f>+BKK!M96+DMK!M96+CNX!M96+HDY!M96+HKT!M96+CEI!M96</f>
        <v>31470</v>
      </c>
      <c r="N96" s="237">
        <f>+BKK!N96+DMK!N96+CNX!N96+HDY!N96+HKT!N96+CEI!N96</f>
        <v>48356</v>
      </c>
      <c r="O96" s="33">
        <f>M96+N96</f>
        <v>79826</v>
      </c>
      <c r="P96" s="130">
        <f>+BKK!P96+DMK!P96+CNX!P96+HDY!P96+HKT!P96+CEI!P96</f>
        <v>2031</v>
      </c>
      <c r="Q96" s="69">
        <f>O96+P96</f>
        <v>81857</v>
      </c>
      <c r="R96" s="68">
        <f>+BKK!R96+DMK!R96+CNX!R96+HDY!R96+HKT!R96+CEI!R96</f>
        <v>45179</v>
      </c>
      <c r="S96" s="237">
        <f>+BKK!S96+DMK!S96+CNX!S96+HDY!S96+HKT!S96+CEI!S96</f>
        <v>64426</v>
      </c>
      <c r="T96" s="33">
        <f>R96+S96</f>
        <v>109605</v>
      </c>
      <c r="U96" s="130">
        <f>+BKK!U96+DMK!U96+CNX!U96+HDY!U96+HKT!U96+CEI!U96</f>
        <v>3661</v>
      </c>
      <c r="V96" s="66">
        <f>T96+U96</f>
        <v>113266</v>
      </c>
      <c r="W96" s="289">
        <f t="shared" si="45"/>
        <v>38.37057307255336</v>
      </c>
    </row>
    <row r="97" spans="1:26" ht="14.25" thickBot="1" thickTop="1">
      <c r="A97" s="70"/>
      <c r="B97" s="70"/>
      <c r="C97" s="70"/>
      <c r="D97" s="70"/>
      <c r="E97" s="70"/>
      <c r="F97" s="70"/>
      <c r="G97" s="70"/>
      <c r="H97" s="70"/>
      <c r="I97" s="277"/>
      <c r="J97" s="70"/>
      <c r="L97" s="44" t="s">
        <v>21</v>
      </c>
      <c r="M97" s="45">
        <f aca="true" t="shared" si="47" ref="M97:V97">M95+M94+M96</f>
        <v>81312</v>
      </c>
      <c r="N97" s="46">
        <f t="shared" si="47"/>
        <v>128904</v>
      </c>
      <c r="O97" s="49">
        <f t="shared" si="47"/>
        <v>210216</v>
      </c>
      <c r="P97" s="47">
        <f t="shared" si="47"/>
        <v>5766</v>
      </c>
      <c r="Q97" s="49">
        <f t="shared" si="47"/>
        <v>215982</v>
      </c>
      <c r="R97" s="45">
        <f t="shared" si="47"/>
        <v>120505</v>
      </c>
      <c r="S97" s="46">
        <f t="shared" si="47"/>
        <v>178444</v>
      </c>
      <c r="T97" s="49">
        <f t="shared" si="47"/>
        <v>298949</v>
      </c>
      <c r="U97" s="47">
        <f t="shared" si="47"/>
        <v>9733</v>
      </c>
      <c r="V97" s="47">
        <f t="shared" si="47"/>
        <v>308682</v>
      </c>
      <c r="W97" s="295">
        <f t="shared" si="45"/>
        <v>42.9202433536128</v>
      </c>
      <c r="Y97" s="101"/>
      <c r="Z97" s="101"/>
    </row>
    <row r="98" spans="1:23" ht="13.5" thickTop="1">
      <c r="A98" s="70"/>
      <c r="B98" s="70"/>
      <c r="C98" s="70"/>
      <c r="D98" s="70"/>
      <c r="E98" s="70"/>
      <c r="F98" s="70"/>
      <c r="G98" s="70"/>
      <c r="H98" s="70"/>
      <c r="I98" s="277"/>
      <c r="J98" s="70"/>
      <c r="L98" s="4" t="s">
        <v>22</v>
      </c>
      <c r="M98" s="29">
        <f>+BKK!M98+DMK!M98+CNX!M98+HDY!M98+HKT!M98+CEI!M98</f>
        <v>28788</v>
      </c>
      <c r="N98" s="36">
        <f>+BKK!N98+DMK!N98+CNX!N98+HDY!N98+HKT!N98+CEI!N98</f>
        <v>44725</v>
      </c>
      <c r="O98" s="33">
        <f>M98+N98</f>
        <v>73513</v>
      </c>
      <c r="P98" s="34">
        <f>+BKK!P98+DMK!P98+CNX!P98+HDY!P98+HKT!P98+CEI!P98</f>
        <v>2189</v>
      </c>
      <c r="Q98" s="35">
        <f>O98+P98</f>
        <v>75702</v>
      </c>
      <c r="R98" s="29">
        <f>+BKK!R98+DMK!R98+CNX!R98+HDY!R98+HKT!R98+CEI!R98</f>
        <v>41430</v>
      </c>
      <c r="S98" s="36">
        <f>+BKK!S98+DMK!S98+CNX!S98+HDY!S98+HKT!S98+CEI!S98</f>
        <v>60617</v>
      </c>
      <c r="T98" s="33">
        <f>+BKK!T98+DMK!T98+CNX!T98+HDY!T98+HKT!T98+CEI!T98</f>
        <v>102047</v>
      </c>
      <c r="U98" s="34">
        <f>+BKK!U98+DMK!U98+CNX!U98+HDY!U98+HKT!U98+CEI!U98</f>
        <v>2914</v>
      </c>
      <c r="V98" s="31">
        <f>+BKK!V98+DMK!V98+CNX!V98+HDY!V98+HKT!V98+CEI!V98</f>
        <v>104961</v>
      </c>
      <c r="W98" s="289">
        <f t="shared" si="45"/>
        <v>38.650233811524124</v>
      </c>
    </row>
    <row r="99" spans="1:23" ht="12.75">
      <c r="A99" s="70"/>
      <c r="B99" s="70"/>
      <c r="C99" s="70"/>
      <c r="D99" s="70"/>
      <c r="E99" s="70"/>
      <c r="F99" s="70"/>
      <c r="G99" s="70"/>
      <c r="H99" s="70"/>
      <c r="I99" s="277"/>
      <c r="J99" s="70"/>
      <c r="L99" s="4" t="s">
        <v>23</v>
      </c>
      <c r="M99" s="29">
        <f>+BKK!M99+DMK!M99+CNX!M99+HDY!M99+HKT!M99+CEI!M99</f>
        <v>30943</v>
      </c>
      <c r="N99" s="36">
        <f>+BKK!N99+DMK!N99+CNX!N99+HDY!N99+HKT!N99+CEI!N99</f>
        <v>49644</v>
      </c>
      <c r="O99" s="33">
        <f>M99+N99</f>
        <v>80587</v>
      </c>
      <c r="P99" s="34">
        <f>+BKK!P99+DMK!P99+CNX!P99+HDY!P99+HKT!P99+CEI!P99</f>
        <v>2893</v>
      </c>
      <c r="Q99" s="35">
        <f>O99+P99</f>
        <v>83480</v>
      </c>
      <c r="R99" s="29">
        <f>+BKK!R99+DMK!R99+CNX!R99+HDY!R99+HKT!R99+CEI!R99</f>
        <v>42674</v>
      </c>
      <c r="S99" s="36">
        <f>+BKK!S99+DMK!S99+CNX!S99+HDY!S99+HKT!S99+CEI!S99</f>
        <v>64802</v>
      </c>
      <c r="T99" s="33">
        <f>+BKK!T99+DMK!T99+CNX!T99+HDY!T99+HKT!T99+CEI!T99</f>
        <v>107476</v>
      </c>
      <c r="U99" s="34">
        <f>+BKK!U99+DMK!U99+CNX!U99+HDY!U99+HKT!U99+CEI!U99</f>
        <v>3576</v>
      </c>
      <c r="V99" s="31">
        <f>+BKK!V99+DMK!V99+CNX!V99+HDY!V99+HKT!V99+CEI!V99</f>
        <v>111052</v>
      </c>
      <c r="W99" s="289">
        <f t="shared" si="45"/>
        <v>33.02827024436992</v>
      </c>
    </row>
    <row r="100" spans="1:23" ht="13.5" thickBot="1">
      <c r="A100" s="70"/>
      <c r="B100" s="70"/>
      <c r="C100" s="70"/>
      <c r="D100" s="70"/>
      <c r="E100" s="70"/>
      <c r="F100" s="70"/>
      <c r="G100" s="70"/>
      <c r="H100" s="70"/>
      <c r="I100" s="277"/>
      <c r="J100" s="70"/>
      <c r="L100" s="4" t="s">
        <v>24</v>
      </c>
      <c r="M100" s="29">
        <f>+BKK!M100+DMK!M100+CNX!M100+HDY!M100+HKT!M100+CEI!M100</f>
        <v>32089</v>
      </c>
      <c r="N100" s="36">
        <f>+BKK!N100+DMK!N100+CNX!N100+HDY!N100+HKT!N100+CEI!N100</f>
        <v>49391</v>
      </c>
      <c r="O100" s="51">
        <f>M100+N100</f>
        <v>81480</v>
      </c>
      <c r="P100" s="52">
        <f>+BKK!P100+DMK!P100+CNX!P100+HDY!P100+HKT!P100+CEI!P100</f>
        <v>2600</v>
      </c>
      <c r="Q100" s="35">
        <f>O100+P100</f>
        <v>84080</v>
      </c>
      <c r="R100" s="29">
        <f>+BKK!R100+DMK!R100+CNX!R100+HDY!R100+HKT!R100+CEI!R100</f>
        <v>41756</v>
      </c>
      <c r="S100" s="36">
        <f>+BKK!S100+DMK!S100+CNX!S100+HDY!S100+HKT!S100+CEI!S100</f>
        <v>62431</v>
      </c>
      <c r="T100" s="51">
        <f>+BKK!T100+DMK!T100+CNX!T100+HDY!T100+HKT!T100+CEI!T100</f>
        <v>104187</v>
      </c>
      <c r="U100" s="52">
        <f>+BKK!U100+DMK!U100+CNX!U100+HDY!U100+HKT!U100+CEI!U100</f>
        <v>3143</v>
      </c>
      <c r="V100" s="31">
        <f>+BKK!V100+DMK!V100+CNX!V100+HDY!V100+HKT!V100+CEI!V100</f>
        <v>107330</v>
      </c>
      <c r="W100" s="289">
        <f t="shared" si="45"/>
        <v>27.652235965746907</v>
      </c>
    </row>
    <row r="101" spans="1:23" ht="14.25" thickBot="1" thickTop="1">
      <c r="A101" s="70"/>
      <c r="B101" s="70"/>
      <c r="C101" s="70"/>
      <c r="D101" s="70"/>
      <c r="E101" s="70"/>
      <c r="F101" s="70"/>
      <c r="G101" s="70"/>
      <c r="H101" s="70"/>
      <c r="I101" s="277"/>
      <c r="J101" s="70"/>
      <c r="L101" s="44" t="s">
        <v>25</v>
      </c>
      <c r="M101" s="45">
        <f aca="true" t="shared" si="48" ref="M101:V101">+M98+M99+M100</f>
        <v>91820</v>
      </c>
      <c r="N101" s="45">
        <f t="shared" si="48"/>
        <v>143760</v>
      </c>
      <c r="O101" s="47">
        <f t="shared" si="48"/>
        <v>235580</v>
      </c>
      <c r="P101" s="47">
        <f t="shared" si="48"/>
        <v>7682</v>
      </c>
      <c r="Q101" s="47">
        <f t="shared" si="48"/>
        <v>243262</v>
      </c>
      <c r="R101" s="45">
        <f t="shared" si="48"/>
        <v>125860</v>
      </c>
      <c r="S101" s="45">
        <f t="shared" si="48"/>
        <v>187850</v>
      </c>
      <c r="T101" s="47">
        <f t="shared" si="48"/>
        <v>313710</v>
      </c>
      <c r="U101" s="47">
        <f t="shared" si="48"/>
        <v>9633</v>
      </c>
      <c r="V101" s="47">
        <f t="shared" si="48"/>
        <v>323343</v>
      </c>
      <c r="W101" s="295">
        <f t="shared" si="45"/>
        <v>32.91965041806777</v>
      </c>
    </row>
    <row r="102" spans="1:23" ht="14.25" thickBot="1" thickTop="1">
      <c r="A102" s="70"/>
      <c r="B102" s="70"/>
      <c r="C102" s="70"/>
      <c r="D102" s="70"/>
      <c r="E102" s="70"/>
      <c r="F102" s="70"/>
      <c r="G102" s="70"/>
      <c r="H102" s="70"/>
      <c r="I102" s="277"/>
      <c r="J102" s="70"/>
      <c r="L102" s="4" t="s">
        <v>27</v>
      </c>
      <c r="M102" s="29">
        <f>+BKK!M102+DMK!M102+CNX!M102+HDY!M102+HKT!M102+CEI!M102</f>
        <v>34471</v>
      </c>
      <c r="N102" s="36">
        <f>+BKK!N102+DMK!N102+CNX!N102+HDY!N102+HKT!N102+CEI!N102</f>
        <v>49935</v>
      </c>
      <c r="O102" s="51">
        <f>M102+N102</f>
        <v>84406</v>
      </c>
      <c r="P102" s="59">
        <f>+BKK!P102+DMK!P102+CNX!P102+HDY!P102+HKT!P102+CEI!P102</f>
        <v>2951</v>
      </c>
      <c r="Q102" s="35">
        <f>O102+P102</f>
        <v>87357</v>
      </c>
      <c r="R102" s="29">
        <f>+BKK!R102+DMK!R102+CNX!R102+HDY!R102+HKT!R102+CEI!R102</f>
        <v>46015</v>
      </c>
      <c r="S102" s="36">
        <f>+BKK!S102+DMK!S102+CNX!S102+HDY!S102+HKT!S102+CEI!S102</f>
        <v>63296</v>
      </c>
      <c r="T102" s="51">
        <f>+BKK!T102+DMK!T102+CNX!T102+HDY!T102+HKT!T102+CEI!T102</f>
        <v>109311</v>
      </c>
      <c r="U102" s="59">
        <f>+BKK!U102+DMK!U102+CNX!U102+HDY!U102+HKT!U102+CEI!U102</f>
        <v>3314</v>
      </c>
      <c r="V102" s="31">
        <f>+BKK!V102+DMK!V102+CNX!V102+HDY!V102+HKT!V102+CEI!V102</f>
        <v>112625</v>
      </c>
      <c r="W102" s="289">
        <f t="shared" si="45"/>
        <v>28.92498597708255</v>
      </c>
    </row>
    <row r="103" spans="1:26" ht="14.25" thickBot="1" thickTop="1">
      <c r="A103" s="244"/>
      <c r="B103" s="262"/>
      <c r="C103" s="263"/>
      <c r="D103" s="263"/>
      <c r="E103" s="263"/>
      <c r="F103" s="263"/>
      <c r="G103" s="263"/>
      <c r="H103" s="263"/>
      <c r="I103" s="310"/>
      <c r="J103" s="244"/>
      <c r="L103" s="39" t="s">
        <v>69</v>
      </c>
      <c r="M103" s="40">
        <f aca="true" t="shared" si="49" ref="M103:V103">+M97+M101+M102</f>
        <v>207603</v>
      </c>
      <c r="N103" s="41">
        <f t="shared" si="49"/>
        <v>322599</v>
      </c>
      <c r="O103" s="40">
        <f t="shared" si="49"/>
        <v>530202</v>
      </c>
      <c r="P103" s="40">
        <f t="shared" si="49"/>
        <v>16399</v>
      </c>
      <c r="Q103" s="40">
        <f t="shared" si="49"/>
        <v>546601</v>
      </c>
      <c r="R103" s="40">
        <f t="shared" si="49"/>
        <v>292380</v>
      </c>
      <c r="S103" s="41">
        <f t="shared" si="49"/>
        <v>429590</v>
      </c>
      <c r="T103" s="40">
        <f t="shared" si="49"/>
        <v>721970</v>
      </c>
      <c r="U103" s="40">
        <f t="shared" si="49"/>
        <v>22680</v>
      </c>
      <c r="V103" s="42">
        <f t="shared" si="49"/>
        <v>744650</v>
      </c>
      <c r="W103" s="290">
        <f t="shared" si="45"/>
        <v>36.232827967749785</v>
      </c>
      <c r="Y103" s="101"/>
      <c r="Z103" s="101"/>
    </row>
    <row r="104" spans="1:26" ht="14.25" thickBot="1" thickTop="1">
      <c r="A104" s="70"/>
      <c r="B104" s="262"/>
      <c r="C104" s="263"/>
      <c r="D104" s="263"/>
      <c r="E104" s="263"/>
      <c r="F104" s="263"/>
      <c r="G104" s="263"/>
      <c r="H104" s="263"/>
      <c r="I104" s="310"/>
      <c r="J104" s="70"/>
      <c r="L104" s="39" t="s">
        <v>70</v>
      </c>
      <c r="M104" s="40">
        <f aca="true" t="shared" si="50" ref="M104:V104">+M93+M97+M101+M102</f>
        <v>301992</v>
      </c>
      <c r="N104" s="41">
        <f t="shared" si="50"/>
        <v>465007</v>
      </c>
      <c r="O104" s="40">
        <f t="shared" si="50"/>
        <v>766999</v>
      </c>
      <c r="P104" s="40">
        <f t="shared" si="50"/>
        <v>22119</v>
      </c>
      <c r="Q104" s="40">
        <f t="shared" si="50"/>
        <v>789118</v>
      </c>
      <c r="R104" s="40">
        <f t="shared" si="50"/>
        <v>411361</v>
      </c>
      <c r="S104" s="41">
        <f t="shared" si="50"/>
        <v>608498</v>
      </c>
      <c r="T104" s="40">
        <f t="shared" si="50"/>
        <v>1019859</v>
      </c>
      <c r="U104" s="40">
        <f t="shared" si="50"/>
        <v>32247</v>
      </c>
      <c r="V104" s="42">
        <f t="shared" si="50"/>
        <v>1052106</v>
      </c>
      <c r="W104" s="290">
        <f t="shared" si="45"/>
        <v>33.32682818032284</v>
      </c>
      <c r="Y104" s="101"/>
      <c r="Z104" s="101"/>
    </row>
    <row r="105" spans="1:23" ht="13.5" thickTop="1">
      <c r="A105" s="70"/>
      <c r="B105" s="70"/>
      <c r="C105" s="70"/>
      <c r="D105" s="70"/>
      <c r="E105" s="70"/>
      <c r="F105" s="70"/>
      <c r="G105" s="70"/>
      <c r="H105" s="70"/>
      <c r="I105" s="277"/>
      <c r="J105" s="70"/>
      <c r="L105" s="4" t="s">
        <v>28</v>
      </c>
      <c r="M105" s="29">
        <f>+BKK!M105+DMK!M105+CNX!M105+HDY!M105+HKT!M105+CEI!M105</f>
        <v>36213</v>
      </c>
      <c r="N105" s="36">
        <f>+BKK!N105+DMK!N105+CNX!N105+HDY!N105+HKT!N105+CEI!N105</f>
        <v>53074</v>
      </c>
      <c r="O105" s="51">
        <f>M105+N105</f>
        <v>89287</v>
      </c>
      <c r="P105" s="34">
        <f>+BKK!P105+DMK!P105+CNX!P105+HDY!P105+HKT!P105+CEI!P105</f>
        <v>2778</v>
      </c>
      <c r="Q105" s="35">
        <f>O105+P105</f>
        <v>92065</v>
      </c>
      <c r="R105" s="29"/>
      <c r="S105" s="36"/>
      <c r="T105" s="51"/>
      <c r="U105" s="34"/>
      <c r="V105" s="31"/>
      <c r="W105" s="289"/>
    </row>
    <row r="106" spans="1:23" ht="13.5" thickBot="1">
      <c r="A106" s="8"/>
      <c r="B106" s="70"/>
      <c r="C106" s="70"/>
      <c r="D106" s="70"/>
      <c r="E106" s="70"/>
      <c r="F106" s="70"/>
      <c r="G106" s="70"/>
      <c r="H106" s="70"/>
      <c r="I106" s="277"/>
      <c r="J106" s="8"/>
      <c r="L106" s="4" t="s">
        <v>29</v>
      </c>
      <c r="M106" s="29">
        <f>+BKK!M106+DMK!M106+CNX!M106+HDY!M106+HKT!M106+CEI!M106</f>
        <v>36987</v>
      </c>
      <c r="N106" s="36">
        <f>+BKK!N106+DMK!N106+CNX!N106+HDY!N106+HKT!N106+CEI!N106</f>
        <v>53956</v>
      </c>
      <c r="O106" s="51">
        <f>M106+N106</f>
        <v>90943</v>
      </c>
      <c r="P106" s="34">
        <f>+BKK!P106+DMK!P106+CNX!P106+HDY!P106+HKT!P106+CEI!P106</f>
        <v>2597</v>
      </c>
      <c r="Q106" s="35">
        <f>O106+P106</f>
        <v>93540</v>
      </c>
      <c r="R106" s="29"/>
      <c r="S106" s="36"/>
      <c r="T106" s="51"/>
      <c r="U106" s="34"/>
      <c r="V106" s="31"/>
      <c r="W106" s="289"/>
    </row>
    <row r="107" spans="1:23" ht="14.25" thickBot="1" thickTop="1">
      <c r="A107" s="70"/>
      <c r="B107" s="70"/>
      <c r="C107" s="70"/>
      <c r="D107" s="70"/>
      <c r="E107" s="70"/>
      <c r="F107" s="70"/>
      <c r="G107" s="70"/>
      <c r="H107" s="70"/>
      <c r="I107" s="277"/>
      <c r="J107" s="70"/>
      <c r="L107" s="39" t="s">
        <v>30</v>
      </c>
      <c r="M107" s="40">
        <f>+M102+M105+M106</f>
        <v>107671</v>
      </c>
      <c r="N107" s="41">
        <f>+N102+N105+N106</f>
        <v>156965</v>
      </c>
      <c r="O107" s="40">
        <f>+O102+O105+O106</f>
        <v>264636</v>
      </c>
      <c r="P107" s="40">
        <f>+P102+P105+P106</f>
        <v>8326</v>
      </c>
      <c r="Q107" s="40">
        <f>+Q102+Q105+Q106</f>
        <v>272962</v>
      </c>
      <c r="R107" s="40"/>
      <c r="S107" s="41"/>
      <c r="T107" s="40"/>
      <c r="U107" s="40"/>
      <c r="V107" s="40"/>
      <c r="W107" s="290"/>
    </row>
    <row r="108" spans="1:26" ht="14.25" thickBot="1" thickTop="1">
      <c r="A108" s="70"/>
      <c r="B108" s="70"/>
      <c r="C108" s="70"/>
      <c r="D108" s="70"/>
      <c r="E108" s="70"/>
      <c r="F108" s="70"/>
      <c r="G108" s="70"/>
      <c r="H108" s="70"/>
      <c r="I108" s="277"/>
      <c r="J108" s="70"/>
      <c r="L108" s="39" t="s">
        <v>9</v>
      </c>
      <c r="M108" s="40">
        <f>+M97+M101+M107+M93</f>
        <v>375192</v>
      </c>
      <c r="N108" s="41">
        <f>+N97+N101+N107+N93</f>
        <v>572037</v>
      </c>
      <c r="O108" s="40">
        <f>+O97+O101+O107+O93</f>
        <v>947229</v>
      </c>
      <c r="P108" s="40">
        <f>+P97+P101+P107+P93</f>
        <v>27494</v>
      </c>
      <c r="Q108" s="40">
        <f>+Q97+Q101+Q107+Q93</f>
        <v>974723</v>
      </c>
      <c r="R108" s="40"/>
      <c r="S108" s="41"/>
      <c r="T108" s="40"/>
      <c r="U108" s="40"/>
      <c r="V108" s="40"/>
      <c r="W108" s="290"/>
      <c r="Y108" s="101"/>
      <c r="Z108" s="101"/>
    </row>
    <row r="109" spans="1:12" ht="13.5" thickTop="1">
      <c r="A109" s="70"/>
      <c r="B109" s="70"/>
      <c r="C109" s="70"/>
      <c r="D109" s="70"/>
      <c r="E109" s="70"/>
      <c r="F109" s="70"/>
      <c r="G109" s="70"/>
      <c r="H109" s="70"/>
      <c r="I109" s="277"/>
      <c r="J109" s="70"/>
      <c r="L109" s="63" t="s">
        <v>65</v>
      </c>
    </row>
    <row r="110" spans="2:23" ht="12.75">
      <c r="B110" s="70"/>
      <c r="C110" s="70"/>
      <c r="D110" s="70"/>
      <c r="E110" s="70"/>
      <c r="F110" s="70"/>
      <c r="G110" s="70"/>
      <c r="H110" s="70"/>
      <c r="I110" s="277"/>
      <c r="L110" s="348" t="s">
        <v>47</v>
      </c>
      <c r="M110" s="348"/>
      <c r="N110" s="348"/>
      <c r="O110" s="348"/>
      <c r="P110" s="348"/>
      <c r="Q110" s="348"/>
      <c r="R110" s="348"/>
      <c r="S110" s="348"/>
      <c r="T110" s="348"/>
      <c r="U110" s="348"/>
      <c r="V110" s="348"/>
      <c r="W110" s="348"/>
    </row>
    <row r="111" spans="2:23" ht="15.75">
      <c r="B111" s="70"/>
      <c r="C111" s="70"/>
      <c r="D111" s="70"/>
      <c r="E111" s="70"/>
      <c r="F111" s="70"/>
      <c r="G111" s="70"/>
      <c r="H111" s="70"/>
      <c r="I111" s="277"/>
      <c r="L111" s="349" t="s">
        <v>48</v>
      </c>
      <c r="M111" s="349"/>
      <c r="N111" s="349"/>
      <c r="O111" s="349"/>
      <c r="P111" s="349"/>
      <c r="Q111" s="349"/>
      <c r="R111" s="349"/>
      <c r="S111" s="349"/>
      <c r="T111" s="349"/>
      <c r="U111" s="349"/>
      <c r="V111" s="349"/>
      <c r="W111" s="349"/>
    </row>
    <row r="112" spans="2:23" ht="13.5" thickBot="1">
      <c r="B112" s="70"/>
      <c r="C112" s="70"/>
      <c r="D112" s="70"/>
      <c r="E112" s="70"/>
      <c r="F112" s="70"/>
      <c r="G112" s="70"/>
      <c r="H112" s="70"/>
      <c r="I112" s="277"/>
      <c r="W112" s="272" t="s">
        <v>43</v>
      </c>
    </row>
    <row r="113" spans="2:23" ht="17.25" thickBot="1" thickTop="1">
      <c r="B113" s="70"/>
      <c r="C113" s="70"/>
      <c r="D113" s="70"/>
      <c r="E113" s="70"/>
      <c r="F113" s="70"/>
      <c r="G113" s="70"/>
      <c r="H113" s="70"/>
      <c r="I113" s="277"/>
      <c r="L113" s="3"/>
      <c r="M113" s="350" t="s">
        <v>67</v>
      </c>
      <c r="N113" s="351"/>
      <c r="O113" s="351"/>
      <c r="P113" s="351"/>
      <c r="Q113" s="352"/>
      <c r="R113" s="353" t="s">
        <v>68</v>
      </c>
      <c r="S113" s="354"/>
      <c r="T113" s="354"/>
      <c r="U113" s="354"/>
      <c r="V113" s="355"/>
      <c r="W113" s="269" t="s">
        <v>4</v>
      </c>
    </row>
    <row r="114" spans="2:23" ht="13.5" thickTop="1">
      <c r="B114" s="70"/>
      <c r="C114" s="70"/>
      <c r="D114" s="70"/>
      <c r="E114" s="70"/>
      <c r="F114" s="70"/>
      <c r="G114" s="70"/>
      <c r="H114" s="70"/>
      <c r="I114" s="277"/>
      <c r="L114" s="4" t="s">
        <v>5</v>
      </c>
      <c r="M114" s="5"/>
      <c r="N114" s="8"/>
      <c r="O114" s="9"/>
      <c r="P114" s="10"/>
      <c r="Q114" s="11"/>
      <c r="R114" s="5"/>
      <c r="S114" s="8"/>
      <c r="T114" s="9"/>
      <c r="U114" s="10"/>
      <c r="V114" s="11"/>
      <c r="W114" s="270" t="s">
        <v>6</v>
      </c>
    </row>
    <row r="115" spans="2:23" ht="13.5" thickBot="1">
      <c r="B115" s="70"/>
      <c r="C115" s="70"/>
      <c r="D115" s="70"/>
      <c r="E115" s="70"/>
      <c r="F115" s="70"/>
      <c r="G115" s="70"/>
      <c r="H115" s="70"/>
      <c r="I115" s="277"/>
      <c r="L115" s="12"/>
      <c r="M115" s="15" t="s">
        <v>44</v>
      </c>
      <c r="N115" s="16" t="s">
        <v>45</v>
      </c>
      <c r="O115" s="17" t="s">
        <v>46</v>
      </c>
      <c r="P115" s="18" t="s">
        <v>13</v>
      </c>
      <c r="Q115" s="19" t="s">
        <v>9</v>
      </c>
      <c r="R115" s="15" t="s">
        <v>44</v>
      </c>
      <c r="S115" s="16" t="s">
        <v>45</v>
      </c>
      <c r="T115" s="17" t="s">
        <v>46</v>
      </c>
      <c r="U115" s="18" t="s">
        <v>13</v>
      </c>
      <c r="V115" s="19" t="s">
        <v>9</v>
      </c>
      <c r="W115" s="271"/>
    </row>
    <row r="116" spans="2:23" ht="4.5" customHeight="1" thickTop="1">
      <c r="B116" s="70"/>
      <c r="C116" s="70"/>
      <c r="D116" s="70"/>
      <c r="E116" s="70"/>
      <c r="F116" s="70"/>
      <c r="G116" s="70"/>
      <c r="H116" s="70"/>
      <c r="I116" s="277"/>
      <c r="L116" s="4"/>
      <c r="M116" s="23"/>
      <c r="N116" s="24"/>
      <c r="O116" s="25"/>
      <c r="P116" s="26"/>
      <c r="Q116" s="27"/>
      <c r="R116" s="23"/>
      <c r="S116" s="24"/>
      <c r="T116" s="25"/>
      <c r="U116" s="26"/>
      <c r="V116" s="28"/>
      <c r="W116" s="230"/>
    </row>
    <row r="117" spans="2:23" ht="12.75">
      <c r="B117" s="70"/>
      <c r="C117" s="70"/>
      <c r="D117" s="70"/>
      <c r="E117" s="70"/>
      <c r="F117" s="70"/>
      <c r="G117" s="70"/>
      <c r="H117" s="70"/>
      <c r="I117" s="277"/>
      <c r="L117" s="4" t="s">
        <v>14</v>
      </c>
      <c r="M117" s="29">
        <f>+BKK!M117+DMK!M117+CNX!M117+HDY!M117+HKT!M117+CEI!M117</f>
        <v>3718</v>
      </c>
      <c r="N117" s="36">
        <f>+BKK!N117+DMK!N117+CNX!N117+HDY!N117+HKT!N117+CEI!N117</f>
        <v>4349</v>
      </c>
      <c r="O117" s="33">
        <f>M117+N117</f>
        <v>8067</v>
      </c>
      <c r="P117" s="34">
        <f>+BKK!P117+DMK!P117+CNX!P117+HDY!P117+HKT!P117+CEI!P117</f>
        <v>0</v>
      </c>
      <c r="Q117" s="35">
        <f>O117+P117</f>
        <v>8067</v>
      </c>
      <c r="R117" s="29">
        <f>+BKK!R117+DMK!R117+CNX!R117+HDY!R117+HKT!R117+CEI!R117</f>
        <v>3904</v>
      </c>
      <c r="S117" s="36">
        <f>+BKK!S117+DMK!S117+CNX!S117+HDY!S117+HKT!S117+CEI!S117</f>
        <v>4671</v>
      </c>
      <c r="T117" s="33">
        <f>R117+S117</f>
        <v>8575</v>
      </c>
      <c r="U117" s="34">
        <f>+BKK!U117+DMK!U117+CNX!U117+HDY!U117+HKT!U117+CEI!U117</f>
        <v>0</v>
      </c>
      <c r="V117" s="31">
        <f>T117+U117</f>
        <v>8575</v>
      </c>
      <c r="W117" s="289">
        <f aca="true" t="shared" si="51" ref="W117:W129">IF(Q117=0,0,((V117/Q117)-1)*100)</f>
        <v>6.297260443783315</v>
      </c>
    </row>
    <row r="118" spans="2:23" ht="12.75">
      <c r="B118" s="70"/>
      <c r="C118" s="70"/>
      <c r="D118" s="70"/>
      <c r="E118" s="70"/>
      <c r="F118" s="70"/>
      <c r="G118" s="70"/>
      <c r="H118" s="70"/>
      <c r="I118" s="277"/>
      <c r="L118" s="4" t="s">
        <v>15</v>
      </c>
      <c r="M118" s="29">
        <f>+BKK!M118+DMK!M118+CNX!M118+HDY!M118+HKT!M118+CEI!M118</f>
        <v>3182</v>
      </c>
      <c r="N118" s="36">
        <f>+BKK!N118+DMK!N118+CNX!N118+HDY!N118+HKT!N118+CEI!N118</f>
        <v>3696</v>
      </c>
      <c r="O118" s="33">
        <f>M118+N118</f>
        <v>6878</v>
      </c>
      <c r="P118" s="34">
        <f>+BKK!P118+DMK!P118+CNX!P118+HDY!P118+HKT!P118+CEI!P118</f>
        <v>0</v>
      </c>
      <c r="Q118" s="35">
        <f>O118+P118</f>
        <v>6878</v>
      </c>
      <c r="R118" s="29">
        <f>+BKK!R118+DMK!R118+CNX!R118+HDY!R118+HKT!R118+CEI!R118</f>
        <v>4194</v>
      </c>
      <c r="S118" s="36">
        <f>+BKK!S118+DMK!S118+CNX!S118+HDY!S118+HKT!S118+CEI!S118</f>
        <v>4951</v>
      </c>
      <c r="T118" s="33">
        <f>R118+S118</f>
        <v>9145</v>
      </c>
      <c r="U118" s="34">
        <f>+BKK!U118+DMK!U118+CNX!U118+HDY!U118+HKT!U118+CEI!U118</f>
        <v>0</v>
      </c>
      <c r="V118" s="31">
        <f>T118+U118</f>
        <v>9145</v>
      </c>
      <c r="W118" s="289">
        <f t="shared" si="51"/>
        <v>32.960162838034314</v>
      </c>
    </row>
    <row r="119" spans="2:23" ht="13.5" thickBot="1">
      <c r="B119" s="70"/>
      <c r="C119" s="70"/>
      <c r="D119" s="70"/>
      <c r="E119" s="70"/>
      <c r="F119" s="70"/>
      <c r="G119" s="70"/>
      <c r="H119" s="70"/>
      <c r="I119" s="277"/>
      <c r="L119" s="12" t="s">
        <v>16</v>
      </c>
      <c r="M119" s="29">
        <f>+BKK!M119+DMK!M119+CNX!M119+HDY!M119+HKT!M119+CEI!M119</f>
        <v>3244</v>
      </c>
      <c r="N119" s="36">
        <f>+BKK!N119+DMK!N119+CNX!N119+HDY!N119+HKT!N119+CEI!N119</f>
        <v>4014</v>
      </c>
      <c r="O119" s="33">
        <f>M119+N119</f>
        <v>7258</v>
      </c>
      <c r="P119" s="34">
        <f>+BKK!P119+DMK!P119+CNX!P119+HDY!P119+HKT!P119+CEI!P119</f>
        <v>0</v>
      </c>
      <c r="Q119" s="35">
        <f>O119+P119</f>
        <v>7258</v>
      </c>
      <c r="R119" s="29">
        <f>+BKK!R119+DMK!R119+CNX!R119+HDY!R119+HKT!R119+CEI!R119</f>
        <v>4725</v>
      </c>
      <c r="S119" s="36">
        <f>+BKK!S119+DMK!S119+CNX!S119+HDY!S119+HKT!S119+CEI!S119</f>
        <v>5510</v>
      </c>
      <c r="T119" s="33">
        <f>R119+S119</f>
        <v>10235</v>
      </c>
      <c r="U119" s="34">
        <f>+BKK!U119+DMK!U119+CNX!U119+HDY!U119+HKT!U119+CEI!U119</f>
        <v>7</v>
      </c>
      <c r="V119" s="31">
        <f>T119+U119</f>
        <v>10242</v>
      </c>
      <c r="W119" s="289">
        <f t="shared" si="51"/>
        <v>41.11325434003859</v>
      </c>
    </row>
    <row r="120" spans="2:23" ht="14.25" thickBot="1" thickTop="1">
      <c r="B120" s="70"/>
      <c r="C120" s="70"/>
      <c r="D120" s="70"/>
      <c r="E120" s="70"/>
      <c r="F120" s="70"/>
      <c r="G120" s="70"/>
      <c r="H120" s="70"/>
      <c r="I120" s="277"/>
      <c r="L120" s="39" t="s">
        <v>17</v>
      </c>
      <c r="M120" s="40">
        <f>+M117+M118+M119</f>
        <v>10144</v>
      </c>
      <c r="N120" s="41">
        <f>+N117+N118+N119</f>
        <v>12059</v>
      </c>
      <c r="O120" s="40">
        <f>+O117+O118+O119</f>
        <v>22203</v>
      </c>
      <c r="P120" s="40">
        <f>+P117+P118+P119</f>
        <v>0</v>
      </c>
      <c r="Q120" s="40">
        <f>Q119+Q117+Q118</f>
        <v>22203</v>
      </c>
      <c r="R120" s="40">
        <f>+R117+R118+R119</f>
        <v>12823</v>
      </c>
      <c r="S120" s="41">
        <f>+S117+S118+S119</f>
        <v>15132</v>
      </c>
      <c r="T120" s="40">
        <f>+T117+T118+T119</f>
        <v>27955</v>
      </c>
      <c r="U120" s="40">
        <f>+U117+U118+U119</f>
        <v>7</v>
      </c>
      <c r="V120" s="42">
        <f>+V117+V118+V119</f>
        <v>27962</v>
      </c>
      <c r="W120" s="290">
        <f t="shared" si="51"/>
        <v>25.937936314912392</v>
      </c>
    </row>
    <row r="121" spans="2:23" ht="13.5" thickTop="1">
      <c r="B121" s="70"/>
      <c r="C121" s="70"/>
      <c r="D121" s="70"/>
      <c r="E121" s="70"/>
      <c r="F121" s="70"/>
      <c r="G121" s="70"/>
      <c r="H121" s="70"/>
      <c r="I121" s="277"/>
      <c r="L121" s="4" t="s">
        <v>18</v>
      </c>
      <c r="M121" s="29">
        <f>+BKK!M121+DMK!M121+CNX!M121+HDY!M121+HKT!M121+CEI!M121</f>
        <v>3655</v>
      </c>
      <c r="N121" s="36">
        <f>+BKK!N121+DMK!N121+CNX!N121+HDY!N121+HKT!N121+CEI!N121</f>
        <v>4227</v>
      </c>
      <c r="O121" s="33">
        <f>M121+N121</f>
        <v>7882</v>
      </c>
      <c r="P121" s="34">
        <f>+BKK!P121+DMK!P121+CNX!P121+HDY!P121+HKT!P121+CEI!P121</f>
        <v>0</v>
      </c>
      <c r="Q121" s="35">
        <f>O121+P121</f>
        <v>7882</v>
      </c>
      <c r="R121" s="29">
        <f>+BKK!R121+DMK!R121+CNX!R121+HDY!R121+HKT!R121+CEI!R121</f>
        <v>4407</v>
      </c>
      <c r="S121" s="36">
        <f>+BKK!S121+DMK!S121+CNX!S121+HDY!S121+HKT!S121+CEI!S121</f>
        <v>5085</v>
      </c>
      <c r="T121" s="33">
        <f>R121+S121</f>
        <v>9492</v>
      </c>
      <c r="U121" s="34">
        <f>+BKK!U121+DMK!U121+CNX!U121+HDY!U121+HKT!U121+CEI!U121</f>
        <v>0</v>
      </c>
      <c r="V121" s="31">
        <f>T121+U121</f>
        <v>9492</v>
      </c>
      <c r="W121" s="289">
        <f t="shared" si="51"/>
        <v>20.426287744227345</v>
      </c>
    </row>
    <row r="122" spans="2:23" ht="12.75">
      <c r="B122" s="70"/>
      <c r="C122" s="70"/>
      <c r="D122" s="70"/>
      <c r="E122" s="70"/>
      <c r="F122" s="70"/>
      <c r="G122" s="70"/>
      <c r="H122" s="70"/>
      <c r="I122" s="277"/>
      <c r="L122" s="4" t="s">
        <v>19</v>
      </c>
      <c r="M122" s="29">
        <f>+BKK!M122+DMK!M122+CNX!M122+HDY!M122+HKT!M122+CEI!M122</f>
        <v>3310</v>
      </c>
      <c r="N122" s="36">
        <f>+BKK!N122+DMK!N122+CNX!N122+HDY!N122+HKT!N122+CEI!N122</f>
        <v>3885</v>
      </c>
      <c r="O122" s="33">
        <f>M122+N122</f>
        <v>7195</v>
      </c>
      <c r="P122" s="34">
        <f>+BKK!P122+DMK!P122+CNX!P122+HDY!P122+HKT!P122+CEI!P122</f>
        <v>0</v>
      </c>
      <c r="Q122" s="35">
        <f>O122+P122</f>
        <v>7195</v>
      </c>
      <c r="R122" s="29">
        <f>+BKK!R122+DMK!R122+CNX!R122+HDY!R122+HKT!R122+CEI!R122</f>
        <v>4229</v>
      </c>
      <c r="S122" s="36">
        <f>+BKK!S122+DMK!S122+CNX!S122+HDY!S122+HKT!S122+CEI!S122</f>
        <v>4969</v>
      </c>
      <c r="T122" s="33">
        <f>R122+S122</f>
        <v>9198</v>
      </c>
      <c r="U122" s="34">
        <f>+BKK!U122+DMK!U122+CNX!U122+HDY!U122+HKT!U122+CEI!U122</f>
        <v>0</v>
      </c>
      <c r="V122" s="31">
        <f>T122+U122</f>
        <v>9198</v>
      </c>
      <c r="W122" s="289">
        <f t="shared" si="51"/>
        <v>27.838776928422515</v>
      </c>
    </row>
    <row r="123" spans="2:26" ht="13.5" thickBot="1">
      <c r="B123" s="70"/>
      <c r="C123" s="70"/>
      <c r="D123" s="70"/>
      <c r="E123" s="70"/>
      <c r="F123" s="70"/>
      <c r="G123" s="70"/>
      <c r="H123" s="70"/>
      <c r="I123" s="277"/>
      <c r="L123" s="4" t="s">
        <v>20</v>
      </c>
      <c r="M123" s="29">
        <f>+BKK!M123+DMK!M123+CNX!M123+HDY!M123+HKT!M123+CEI!M123</f>
        <v>3690</v>
      </c>
      <c r="N123" s="36">
        <f>+BKK!N123+DMK!N123+CNX!N123+HDY!N123+HKT!N123+CEI!N123</f>
        <v>4219</v>
      </c>
      <c r="O123" s="33">
        <f>M123+N123</f>
        <v>7909</v>
      </c>
      <c r="P123" s="34">
        <f>+BKK!P123+DMK!P123+CNX!P123+HDY!P123+HKT!P123+CEI!P123</f>
        <v>0</v>
      </c>
      <c r="Q123" s="35">
        <f>O123+P123</f>
        <v>7909</v>
      </c>
      <c r="R123" s="29">
        <f>+BKK!R123+DMK!R123+CNX!R123+HDY!R123+HKT!R123+CEI!R123</f>
        <v>4422</v>
      </c>
      <c r="S123" s="36">
        <f>+BKK!S123+DMK!S123+CNX!S123+HDY!S123+HKT!S123+CEI!S123</f>
        <v>5191</v>
      </c>
      <c r="T123" s="33">
        <f>R123+S123</f>
        <v>9613</v>
      </c>
      <c r="U123" s="34">
        <f>+BKK!U123+DMK!U123+CNX!U123+HDY!U123+HKT!U123+CEI!U123</f>
        <v>0</v>
      </c>
      <c r="V123" s="31">
        <f>T123+U123</f>
        <v>9613</v>
      </c>
      <c r="W123" s="289">
        <f>IF(Q123=0,0,((V123/Q123)-1)*100)</f>
        <v>21.545075230749777</v>
      </c>
      <c r="Y123" s="101"/>
      <c r="Z123" s="101"/>
    </row>
    <row r="124" spans="2:26" ht="14.25" thickBot="1" thickTop="1">
      <c r="B124" s="70"/>
      <c r="C124" s="70"/>
      <c r="D124" s="70"/>
      <c r="E124" s="70"/>
      <c r="F124" s="70"/>
      <c r="G124" s="70"/>
      <c r="H124" s="70"/>
      <c r="I124" s="277"/>
      <c r="L124" s="44" t="s">
        <v>21</v>
      </c>
      <c r="M124" s="45">
        <f aca="true" t="shared" si="52" ref="M124:V124">M122+M121+M123</f>
        <v>10655</v>
      </c>
      <c r="N124" s="46">
        <f t="shared" si="52"/>
        <v>12331</v>
      </c>
      <c r="O124" s="49">
        <f t="shared" si="52"/>
        <v>22986</v>
      </c>
      <c r="P124" s="49">
        <f t="shared" si="52"/>
        <v>0</v>
      </c>
      <c r="Q124" s="49">
        <f t="shared" si="52"/>
        <v>22986</v>
      </c>
      <c r="R124" s="45">
        <f t="shared" si="52"/>
        <v>13058</v>
      </c>
      <c r="S124" s="46">
        <f t="shared" si="52"/>
        <v>15245</v>
      </c>
      <c r="T124" s="49">
        <f t="shared" si="52"/>
        <v>28303</v>
      </c>
      <c r="U124" s="49">
        <f t="shared" si="52"/>
        <v>0</v>
      </c>
      <c r="V124" s="47">
        <f t="shared" si="52"/>
        <v>28303</v>
      </c>
      <c r="W124" s="295">
        <f t="shared" si="51"/>
        <v>23.131471330375007</v>
      </c>
      <c r="Y124" s="101"/>
      <c r="Z124" s="101"/>
    </row>
    <row r="125" spans="2:23" ht="13.5" thickTop="1">
      <c r="B125" s="70"/>
      <c r="C125" s="70"/>
      <c r="D125" s="70"/>
      <c r="E125" s="70"/>
      <c r="F125" s="70"/>
      <c r="G125" s="70"/>
      <c r="H125" s="70"/>
      <c r="I125" s="277"/>
      <c r="L125" s="4" t="s">
        <v>22</v>
      </c>
      <c r="M125" s="29">
        <f>+BKK!M125+DMK!M125+CNX!M125+HDY!M125+HKT!M125+CEI!M125</f>
        <v>3224</v>
      </c>
      <c r="N125" s="36">
        <f>+BKK!N125+DMK!N125+CNX!N125+HDY!N125+HKT!N125+CEI!N125</f>
        <v>3796</v>
      </c>
      <c r="O125" s="33">
        <f>SUM(M125:N125)</f>
        <v>7020</v>
      </c>
      <c r="P125" s="34">
        <f>+BKK!P125+DMK!P125+CNX!P125+HDY!P125+HKT!P125+CEI!P125</f>
        <v>5</v>
      </c>
      <c r="Q125" s="35">
        <f>O125+P125</f>
        <v>7025</v>
      </c>
      <c r="R125" s="29">
        <f>+BKK!R125+DMK!R125+CNX!R125+HDY!R125+HKT!R125+CEI!R125</f>
        <v>3840</v>
      </c>
      <c r="S125" s="36">
        <f>+BKK!S125+DMK!S125+CNX!S125+HDY!S125+HKT!S125+CEI!S125</f>
        <v>4396</v>
      </c>
      <c r="T125" s="33">
        <f>+BKK!T125+DMK!T125+CNX!T125+HDY!T125+HKT!T125+CEI!T125</f>
        <v>8236</v>
      </c>
      <c r="U125" s="34">
        <f>+BKK!U125+DMK!U125+CNX!U125+HDY!U125+HKT!U125+CEI!U125</f>
        <v>0</v>
      </c>
      <c r="V125" s="31">
        <f>+BKK!V125+DMK!V125+CNX!V125+HDY!V125+HKT!V125+CEI!V125</f>
        <v>8236</v>
      </c>
      <c r="W125" s="289">
        <f t="shared" si="51"/>
        <v>17.23843416370108</v>
      </c>
    </row>
    <row r="126" spans="2:23" ht="12.75">
      <c r="B126" s="70"/>
      <c r="C126" s="70"/>
      <c r="D126" s="70"/>
      <c r="E126" s="70"/>
      <c r="F126" s="70"/>
      <c r="G126" s="70"/>
      <c r="H126" s="70"/>
      <c r="I126" s="277"/>
      <c r="L126" s="4" t="s">
        <v>23</v>
      </c>
      <c r="M126" s="29">
        <f>+BKK!M126+DMK!M126+CNX!M126+HDY!M126+HKT!M126+CEI!M126</f>
        <v>3140</v>
      </c>
      <c r="N126" s="36">
        <f>+BKK!N126+DMK!N126+CNX!N126+HDY!N126+HKT!N126+CEI!N126</f>
        <v>3886</v>
      </c>
      <c r="O126" s="33">
        <f>SUM(M126:N126)</f>
        <v>7026</v>
      </c>
      <c r="P126" s="34">
        <f>+BKK!P126+DMK!P126+CNX!P126+HDY!P126+HKT!P126+CEI!P126</f>
        <v>0</v>
      </c>
      <c r="Q126" s="35">
        <f>O126+P126</f>
        <v>7026</v>
      </c>
      <c r="R126" s="29">
        <f>+BKK!R126+DMK!R126+CNX!R126+HDY!R126+HKT!R126+CEI!R126</f>
        <v>3506</v>
      </c>
      <c r="S126" s="36">
        <f>+BKK!S126+DMK!S126+CNX!S126+HDY!S126+HKT!S126+CEI!S126</f>
        <v>4198</v>
      </c>
      <c r="T126" s="33">
        <f>+BKK!T126+DMK!T126+CNX!T126+HDY!T126+HKT!T126+CEI!T126</f>
        <v>7704</v>
      </c>
      <c r="U126" s="34">
        <f>+BKK!U126+DMK!U126+CNX!U126+HDY!U126+HKT!U126+CEI!U126</f>
        <v>1</v>
      </c>
      <c r="V126" s="31">
        <f>+BKK!V126+DMK!V126+CNX!V126+HDY!V126+HKT!V126+CEI!V126</f>
        <v>7705</v>
      </c>
      <c r="W126" s="289">
        <f>IF(Q126=0,0,((V126/Q126)-1)*100)</f>
        <v>9.664104753771706</v>
      </c>
    </row>
    <row r="127" spans="2:23" ht="13.5" thickBot="1">
      <c r="B127" s="70"/>
      <c r="C127" s="70"/>
      <c r="D127" s="70"/>
      <c r="E127" s="70"/>
      <c r="F127" s="70"/>
      <c r="G127" s="70"/>
      <c r="H127" s="70"/>
      <c r="I127" s="277"/>
      <c r="L127" s="4" t="s">
        <v>24</v>
      </c>
      <c r="M127" s="29">
        <f>+BKK!M127+DMK!M127+CNX!M127+HDY!M127+HKT!M127+CEI!M127</f>
        <v>3019</v>
      </c>
      <c r="N127" s="36">
        <f>+BKK!N127+DMK!N127+CNX!N127+HDY!N127+HKT!N127+CEI!N127</f>
        <v>3713</v>
      </c>
      <c r="O127" s="51">
        <f>SUM(M127:N127)</f>
        <v>6732</v>
      </c>
      <c r="P127" s="52">
        <f>+BKK!P127+DMK!P127+CNX!P127+HDY!P127+HKT!P127+CEI!P127</f>
        <v>0</v>
      </c>
      <c r="Q127" s="35">
        <f>O127+P127</f>
        <v>6732</v>
      </c>
      <c r="R127" s="29">
        <f>+BKK!R127+DMK!R127+CNX!R127+HDY!R127+HKT!R127+CEI!R127</f>
        <v>3782</v>
      </c>
      <c r="S127" s="36">
        <f>+BKK!S127+DMK!S127+CNX!S127+HDY!S127+HKT!S127+CEI!S127</f>
        <v>4617</v>
      </c>
      <c r="T127" s="51">
        <f>+BKK!T127+DMK!T127+CNX!T127+HDY!T127+HKT!T127+CEI!T127</f>
        <v>8399</v>
      </c>
      <c r="U127" s="52">
        <f>+BKK!U127+DMK!U127+CNX!U127+HDY!U127+HKT!U127+CEI!U127</f>
        <v>17</v>
      </c>
      <c r="V127" s="31">
        <f>+BKK!V127+DMK!V127+CNX!V127+HDY!V127+HKT!V127+CEI!V127</f>
        <v>8416</v>
      </c>
      <c r="W127" s="289">
        <f>IF(Q127=0,0,((V127/Q127)-1)*100)</f>
        <v>25.014854426619127</v>
      </c>
    </row>
    <row r="128" spans="2:23" ht="14.25" thickBot="1" thickTop="1">
      <c r="B128" s="70"/>
      <c r="C128" s="70"/>
      <c r="D128" s="70"/>
      <c r="E128" s="70"/>
      <c r="F128" s="70"/>
      <c r="G128" s="70"/>
      <c r="H128" s="70"/>
      <c r="I128" s="277"/>
      <c r="L128" s="44" t="s">
        <v>25</v>
      </c>
      <c r="M128" s="45">
        <f aca="true" t="shared" si="53" ref="M128:V128">+M125+M126+M127</f>
        <v>9383</v>
      </c>
      <c r="N128" s="45">
        <f t="shared" si="53"/>
        <v>11395</v>
      </c>
      <c r="O128" s="47">
        <f t="shared" si="53"/>
        <v>20778</v>
      </c>
      <c r="P128" s="47">
        <f t="shared" si="53"/>
        <v>5</v>
      </c>
      <c r="Q128" s="47">
        <f t="shared" si="53"/>
        <v>20783</v>
      </c>
      <c r="R128" s="45">
        <f t="shared" si="53"/>
        <v>11128</v>
      </c>
      <c r="S128" s="45">
        <f t="shared" si="53"/>
        <v>13211</v>
      </c>
      <c r="T128" s="47">
        <f t="shared" si="53"/>
        <v>24339</v>
      </c>
      <c r="U128" s="47">
        <f t="shared" si="53"/>
        <v>18</v>
      </c>
      <c r="V128" s="47">
        <f t="shared" si="53"/>
        <v>24357</v>
      </c>
      <c r="W128" s="295">
        <f>IF(Q128=0,0,((V128/Q128)-1)*100)</f>
        <v>17.196747341577257</v>
      </c>
    </row>
    <row r="129" spans="2:23" ht="14.25" thickBot="1" thickTop="1">
      <c r="B129" s="70"/>
      <c r="C129" s="70"/>
      <c r="D129" s="70"/>
      <c r="E129" s="70"/>
      <c r="F129" s="70"/>
      <c r="G129" s="70"/>
      <c r="H129" s="70"/>
      <c r="I129" s="277"/>
      <c r="L129" s="4" t="s">
        <v>27</v>
      </c>
      <c r="M129" s="29">
        <f>+BKK!M129+DMK!M129+CNX!M129+HDY!M129+HKT!M129+CEI!M129</f>
        <v>3237</v>
      </c>
      <c r="N129" s="36">
        <f>+BKK!N129+DMK!N129+CNX!N129+HDY!N129+HKT!N129+CEI!N129</f>
        <v>3975</v>
      </c>
      <c r="O129" s="51">
        <f>M129+N129</f>
        <v>7212</v>
      </c>
      <c r="P129" s="59">
        <f>+BKK!P129+DMK!P129+CNX!P129+HDY!P129+HKT!P129+CEI!P129</f>
        <v>0</v>
      </c>
      <c r="Q129" s="35">
        <f>O129+P129</f>
        <v>7212</v>
      </c>
      <c r="R129" s="29">
        <f>+BKK!R129+DMK!R129+CNX!R129+HDY!R129+HKT!R129+CEI!R129</f>
        <v>3901</v>
      </c>
      <c r="S129" s="36">
        <f>+BKK!S129+DMK!S129+CNX!S129+HDY!S129+HKT!S129+CEI!S129</f>
        <v>4697</v>
      </c>
      <c r="T129" s="51">
        <f>+BKK!T129+DMK!T129+CNX!T129+HDY!T129+HKT!T129+CEI!T129</f>
        <v>8598</v>
      </c>
      <c r="U129" s="59">
        <f>+BKK!U129+DMK!U129+CNX!U129+HDY!U129+HKT!U129+CEI!U129</f>
        <v>0</v>
      </c>
      <c r="V129" s="31">
        <f>+BKK!V129+DMK!V129+CNX!V129+HDY!V129+HKT!V129+CEI!V129</f>
        <v>8598</v>
      </c>
      <c r="W129" s="289">
        <f t="shared" si="51"/>
        <v>19.21797004991681</v>
      </c>
    </row>
    <row r="130" spans="1:26" ht="14.25" thickBot="1" thickTop="1">
      <c r="A130" s="244"/>
      <c r="B130" s="262"/>
      <c r="C130" s="263"/>
      <c r="D130" s="263"/>
      <c r="E130" s="263"/>
      <c r="F130" s="263"/>
      <c r="G130" s="263"/>
      <c r="H130" s="263"/>
      <c r="I130" s="310"/>
      <c r="J130" s="244"/>
      <c r="L130" s="39" t="s">
        <v>69</v>
      </c>
      <c r="M130" s="40">
        <f aca="true" t="shared" si="54" ref="M130:V130">+M124+M128+M129</f>
        <v>23275</v>
      </c>
      <c r="N130" s="41">
        <f t="shared" si="54"/>
        <v>27701</v>
      </c>
      <c r="O130" s="40">
        <f t="shared" si="54"/>
        <v>50976</v>
      </c>
      <c r="P130" s="40">
        <f t="shared" si="54"/>
        <v>5</v>
      </c>
      <c r="Q130" s="40">
        <f t="shared" si="54"/>
        <v>50981</v>
      </c>
      <c r="R130" s="40">
        <f t="shared" si="54"/>
        <v>28087</v>
      </c>
      <c r="S130" s="41">
        <f t="shared" si="54"/>
        <v>33153</v>
      </c>
      <c r="T130" s="40">
        <f t="shared" si="54"/>
        <v>61240</v>
      </c>
      <c r="U130" s="40">
        <f t="shared" si="54"/>
        <v>18</v>
      </c>
      <c r="V130" s="42">
        <f t="shared" si="54"/>
        <v>61258</v>
      </c>
      <c r="W130" s="290">
        <f>IF(Q130=0,0,((V130/Q130)-1)*100)</f>
        <v>20.158490417998863</v>
      </c>
      <c r="Y130" s="101"/>
      <c r="Z130" s="101"/>
    </row>
    <row r="131" spans="1:26" ht="14.25" thickBot="1" thickTop="1">
      <c r="A131" s="70"/>
      <c r="B131" s="262"/>
      <c r="C131" s="263"/>
      <c r="D131" s="263"/>
      <c r="E131" s="263"/>
      <c r="F131" s="263"/>
      <c r="G131" s="263"/>
      <c r="H131" s="263"/>
      <c r="I131" s="310"/>
      <c r="J131" s="70"/>
      <c r="L131" s="39" t="s">
        <v>70</v>
      </c>
      <c r="M131" s="40">
        <f aca="true" t="shared" si="55" ref="M131:V131">+M120+M124+M128+M129</f>
        <v>33419</v>
      </c>
      <c r="N131" s="41">
        <f t="shared" si="55"/>
        <v>39760</v>
      </c>
      <c r="O131" s="40">
        <f t="shared" si="55"/>
        <v>73179</v>
      </c>
      <c r="P131" s="40">
        <f t="shared" si="55"/>
        <v>5</v>
      </c>
      <c r="Q131" s="40">
        <f t="shared" si="55"/>
        <v>73184</v>
      </c>
      <c r="R131" s="40">
        <f t="shared" si="55"/>
        <v>40910</v>
      </c>
      <c r="S131" s="41">
        <f t="shared" si="55"/>
        <v>48285</v>
      </c>
      <c r="T131" s="40">
        <f t="shared" si="55"/>
        <v>89195</v>
      </c>
      <c r="U131" s="40">
        <f t="shared" si="55"/>
        <v>25</v>
      </c>
      <c r="V131" s="42">
        <f t="shared" si="55"/>
        <v>89220</v>
      </c>
      <c r="W131" s="290">
        <f>IF(Q131=0,0,((V131/Q131)-1)*100)</f>
        <v>21.91189331001311</v>
      </c>
      <c r="Y131" s="101"/>
      <c r="Z131" s="101"/>
    </row>
    <row r="132" spans="2:23" ht="13.5" thickTop="1">
      <c r="B132" s="70"/>
      <c r="C132" s="70"/>
      <c r="D132" s="70"/>
      <c r="E132" s="70"/>
      <c r="F132" s="70"/>
      <c r="G132" s="70"/>
      <c r="H132" s="70"/>
      <c r="I132" s="277"/>
      <c r="L132" s="4" t="s">
        <v>28</v>
      </c>
      <c r="M132" s="29">
        <f>+BKK!M132+DMK!M132+CNX!M132+HDY!M132+HKT!M132+CEI!M132</f>
        <v>3397</v>
      </c>
      <c r="N132" s="36">
        <f>+BKK!N132+DMK!N132+CNX!N132+HDY!N132+HKT!N132+CEI!N132</f>
        <v>4110</v>
      </c>
      <c r="O132" s="51">
        <f>M132+N132</f>
        <v>7507</v>
      </c>
      <c r="P132" s="34">
        <f>+BKK!P132+DMK!P132+CNX!P132+HDY!P132+HKT!P132+CEI!P132</f>
        <v>0</v>
      </c>
      <c r="Q132" s="35">
        <f>O132+P132</f>
        <v>7507</v>
      </c>
      <c r="R132" s="29"/>
      <c r="S132" s="36"/>
      <c r="T132" s="51"/>
      <c r="U132" s="34"/>
      <c r="V132" s="31"/>
      <c r="W132" s="289"/>
    </row>
    <row r="133" spans="2:23" ht="13.5" thickBot="1">
      <c r="B133" s="70"/>
      <c r="C133" s="70"/>
      <c r="D133" s="70"/>
      <c r="E133" s="70"/>
      <c r="F133" s="70"/>
      <c r="G133" s="70"/>
      <c r="H133" s="70"/>
      <c r="I133" s="277"/>
      <c r="L133" s="4" t="s">
        <v>29</v>
      </c>
      <c r="M133" s="29">
        <f>+BKK!M133+DMK!M133+CNX!M133+HDY!M133+HKT!M133+CEI!M133</f>
        <v>3459</v>
      </c>
      <c r="N133" s="36">
        <f>+BKK!N133+DMK!N133+CNX!N133+HDY!N133+HKT!N133+CEI!N133</f>
        <v>4157</v>
      </c>
      <c r="O133" s="51">
        <f>M133+N133</f>
        <v>7616</v>
      </c>
      <c r="P133" s="34">
        <f>+BKK!P133+DMK!P133+CNX!P133+HDY!P133+HKT!P133+CEI!P133</f>
        <v>8</v>
      </c>
      <c r="Q133" s="35">
        <f>O133+P133</f>
        <v>7624</v>
      </c>
      <c r="R133" s="29"/>
      <c r="S133" s="36"/>
      <c r="T133" s="51"/>
      <c r="U133" s="34"/>
      <c r="V133" s="31"/>
      <c r="W133" s="289"/>
    </row>
    <row r="134" spans="2:23" ht="14.25" thickBot="1" thickTop="1">
      <c r="B134" s="70"/>
      <c r="C134" s="70"/>
      <c r="D134" s="70"/>
      <c r="E134" s="70"/>
      <c r="F134" s="70"/>
      <c r="G134" s="70"/>
      <c r="H134" s="70"/>
      <c r="I134" s="277"/>
      <c r="L134" s="39" t="s">
        <v>30</v>
      </c>
      <c r="M134" s="40">
        <f>+M129+M132+M133</f>
        <v>10093</v>
      </c>
      <c r="N134" s="41">
        <f>+N129+N132+N133</f>
        <v>12242</v>
      </c>
      <c r="O134" s="40">
        <f>+O129+O132+O133</f>
        <v>22335</v>
      </c>
      <c r="P134" s="40">
        <f>+P129+P132+P133</f>
        <v>8</v>
      </c>
      <c r="Q134" s="40">
        <f>+Q129+Q132+Q133</f>
        <v>22343</v>
      </c>
      <c r="R134" s="40"/>
      <c r="S134" s="41"/>
      <c r="T134" s="40"/>
      <c r="U134" s="40"/>
      <c r="V134" s="40"/>
      <c r="W134" s="290"/>
    </row>
    <row r="135" spans="2:23" ht="14.25" thickBot="1" thickTop="1">
      <c r="B135" s="70"/>
      <c r="C135" s="70"/>
      <c r="D135" s="70"/>
      <c r="E135" s="70"/>
      <c r="F135" s="70"/>
      <c r="G135" s="70"/>
      <c r="H135" s="70"/>
      <c r="I135" s="277"/>
      <c r="L135" s="39" t="s">
        <v>9</v>
      </c>
      <c r="M135" s="40">
        <f>+M124+M128+M134+M120</f>
        <v>40275</v>
      </c>
      <c r="N135" s="41">
        <f>+N124+N128+N134+N120</f>
        <v>48027</v>
      </c>
      <c r="O135" s="40">
        <f>+O124+O128+O134+O120</f>
        <v>88302</v>
      </c>
      <c r="P135" s="40">
        <f>+P124+P128+P134+P120</f>
        <v>13</v>
      </c>
      <c r="Q135" s="40">
        <f>+Q124+Q128+Q134+Q120</f>
        <v>88315</v>
      </c>
      <c r="R135" s="40"/>
      <c r="S135" s="41"/>
      <c r="T135" s="40"/>
      <c r="U135" s="40"/>
      <c r="V135" s="40"/>
      <c r="W135" s="290"/>
    </row>
    <row r="136" spans="2:23" ht="13.5" thickTop="1">
      <c r="B136" s="70"/>
      <c r="C136" s="70"/>
      <c r="D136" s="70"/>
      <c r="E136" s="70"/>
      <c r="F136" s="70"/>
      <c r="G136" s="70"/>
      <c r="H136" s="70"/>
      <c r="I136" s="277"/>
      <c r="L136" s="63" t="s">
        <v>65</v>
      </c>
      <c r="W136" s="273"/>
    </row>
    <row r="137" spans="2:23" ht="12.75">
      <c r="B137" s="70"/>
      <c r="C137" s="70"/>
      <c r="D137" s="70"/>
      <c r="E137" s="70"/>
      <c r="F137" s="70"/>
      <c r="G137" s="70"/>
      <c r="H137" s="70"/>
      <c r="I137" s="277"/>
      <c r="L137" s="348" t="s">
        <v>49</v>
      </c>
      <c r="M137" s="348"/>
      <c r="N137" s="348"/>
      <c r="O137" s="348"/>
      <c r="P137" s="348"/>
      <c r="Q137" s="348"/>
      <c r="R137" s="348"/>
      <c r="S137" s="348"/>
      <c r="T137" s="348"/>
      <c r="U137" s="348"/>
      <c r="V137" s="348"/>
      <c r="W137" s="348"/>
    </row>
    <row r="138" spans="2:23" ht="15.75">
      <c r="B138" s="70"/>
      <c r="C138" s="70"/>
      <c r="D138" s="70"/>
      <c r="E138" s="70"/>
      <c r="F138" s="70"/>
      <c r="G138" s="70"/>
      <c r="H138" s="70"/>
      <c r="I138" s="277"/>
      <c r="L138" s="349" t="s">
        <v>50</v>
      </c>
      <c r="M138" s="349"/>
      <c r="N138" s="349"/>
      <c r="O138" s="349"/>
      <c r="P138" s="349"/>
      <c r="Q138" s="349"/>
      <c r="R138" s="349"/>
      <c r="S138" s="349"/>
      <c r="T138" s="349"/>
      <c r="U138" s="349"/>
      <c r="V138" s="349"/>
      <c r="W138" s="349"/>
    </row>
    <row r="139" spans="2:23" ht="13.5" thickBot="1">
      <c r="B139" s="70"/>
      <c r="C139" s="70"/>
      <c r="D139" s="70"/>
      <c r="E139" s="70"/>
      <c r="F139" s="70"/>
      <c r="G139" s="70"/>
      <c r="H139" s="70"/>
      <c r="I139" s="277"/>
      <c r="W139" s="272" t="s">
        <v>43</v>
      </c>
    </row>
    <row r="140" spans="2:23" ht="17.25" thickBot="1" thickTop="1">
      <c r="B140" s="70"/>
      <c r="C140" s="70"/>
      <c r="D140" s="70"/>
      <c r="E140" s="70"/>
      <c r="F140" s="70"/>
      <c r="G140" s="70"/>
      <c r="H140" s="70"/>
      <c r="I140" s="277"/>
      <c r="L140" s="3"/>
      <c r="M140" s="350" t="s">
        <v>67</v>
      </c>
      <c r="N140" s="351"/>
      <c r="O140" s="351"/>
      <c r="P140" s="351"/>
      <c r="Q140" s="352"/>
      <c r="R140" s="353" t="s">
        <v>68</v>
      </c>
      <c r="S140" s="354"/>
      <c r="T140" s="354"/>
      <c r="U140" s="354"/>
      <c r="V140" s="355"/>
      <c r="W140" s="269" t="s">
        <v>4</v>
      </c>
    </row>
    <row r="141" spans="2:23" ht="13.5" thickTop="1">
      <c r="B141" s="70"/>
      <c r="C141" s="70"/>
      <c r="D141" s="70"/>
      <c r="E141" s="70"/>
      <c r="F141" s="70"/>
      <c r="G141" s="70"/>
      <c r="H141" s="70"/>
      <c r="I141" s="277"/>
      <c r="L141" s="4" t="s">
        <v>5</v>
      </c>
      <c r="M141" s="5"/>
      <c r="N141" s="8"/>
      <c r="O141" s="9"/>
      <c r="P141" s="10"/>
      <c r="Q141" s="11"/>
      <c r="R141" s="5"/>
      <c r="S141" s="8"/>
      <c r="T141" s="9"/>
      <c r="U141" s="10"/>
      <c r="V141" s="11"/>
      <c r="W141" s="270" t="s">
        <v>6</v>
      </c>
    </row>
    <row r="142" spans="2:23" ht="13.5" thickBot="1">
      <c r="B142" s="70"/>
      <c r="C142" s="70"/>
      <c r="D142" s="70"/>
      <c r="E142" s="70"/>
      <c r="F142" s="70"/>
      <c r="G142" s="70"/>
      <c r="H142" s="70"/>
      <c r="I142" s="277"/>
      <c r="L142" s="12"/>
      <c r="M142" s="15" t="s">
        <v>44</v>
      </c>
      <c r="N142" s="16" t="s">
        <v>45</v>
      </c>
      <c r="O142" s="17" t="s">
        <v>46</v>
      </c>
      <c r="P142" s="18" t="s">
        <v>13</v>
      </c>
      <c r="Q142" s="19" t="s">
        <v>9</v>
      </c>
      <c r="R142" s="15" t="s">
        <v>44</v>
      </c>
      <c r="S142" s="16" t="s">
        <v>45</v>
      </c>
      <c r="T142" s="17" t="s">
        <v>46</v>
      </c>
      <c r="U142" s="18" t="s">
        <v>13</v>
      </c>
      <c r="V142" s="19" t="s">
        <v>9</v>
      </c>
      <c r="W142" s="271"/>
    </row>
    <row r="143" spans="2:23" ht="4.5" customHeight="1" thickTop="1">
      <c r="B143" s="70"/>
      <c r="C143" s="70"/>
      <c r="D143" s="70"/>
      <c r="E143" s="70"/>
      <c r="F143" s="70"/>
      <c r="G143" s="70"/>
      <c r="H143" s="70"/>
      <c r="I143" s="277"/>
      <c r="L143" s="4"/>
      <c r="M143" s="23"/>
      <c r="N143" s="24"/>
      <c r="O143" s="25"/>
      <c r="P143" s="26"/>
      <c r="Q143" s="27"/>
      <c r="R143" s="23"/>
      <c r="S143" s="24"/>
      <c r="T143" s="25"/>
      <c r="U143" s="26"/>
      <c r="V143" s="28"/>
      <c r="W143" s="230"/>
    </row>
    <row r="144" spans="2:23" ht="12.75">
      <c r="B144" s="70"/>
      <c r="C144" s="70"/>
      <c r="D144" s="70"/>
      <c r="E144" s="70"/>
      <c r="F144" s="70"/>
      <c r="G144" s="70"/>
      <c r="H144" s="70"/>
      <c r="I144" s="277"/>
      <c r="L144" s="4" t="s">
        <v>14</v>
      </c>
      <c r="M144" s="29">
        <f aca="true" t="shared" si="56" ref="M144:N146">+M90+M117</f>
        <v>43241</v>
      </c>
      <c r="N144" s="36">
        <f t="shared" si="56"/>
        <v>61610</v>
      </c>
      <c r="O144" s="33">
        <f>M144+N144</f>
        <v>104851</v>
      </c>
      <c r="P144" s="34">
        <f>+P90+P117</f>
        <v>2278</v>
      </c>
      <c r="Q144" s="35">
        <f>O144+P144</f>
        <v>107129</v>
      </c>
      <c r="R144" s="29">
        <f aca="true" t="shared" si="57" ref="R144:S146">+R90+R117</f>
        <v>43345</v>
      </c>
      <c r="S144" s="36">
        <f t="shared" si="57"/>
        <v>62117</v>
      </c>
      <c r="T144" s="33">
        <f>R144+S144</f>
        <v>105462</v>
      </c>
      <c r="U144" s="34">
        <f>+U90+U117</f>
        <v>3143</v>
      </c>
      <c r="V144" s="31">
        <f>T144+U144</f>
        <v>108605</v>
      </c>
      <c r="W144" s="289">
        <f aca="true" t="shared" si="58" ref="W144:W156">IF(Q144=0,0,((V144/Q144)-1)*100)</f>
        <v>1.3777781926462396</v>
      </c>
    </row>
    <row r="145" spans="2:23" ht="12.75">
      <c r="B145" s="70"/>
      <c r="C145" s="70"/>
      <c r="D145" s="70"/>
      <c r="E145" s="70"/>
      <c r="F145" s="70"/>
      <c r="G145" s="70"/>
      <c r="H145" s="70"/>
      <c r="I145" s="277"/>
      <c r="L145" s="4" t="s">
        <v>15</v>
      </c>
      <c r="M145" s="29">
        <f t="shared" si="56"/>
        <v>33839</v>
      </c>
      <c r="N145" s="36">
        <f t="shared" si="56"/>
        <v>49219</v>
      </c>
      <c r="O145" s="33">
        <f>M145+N145</f>
        <v>83058</v>
      </c>
      <c r="P145" s="34">
        <f>+P91+P118</f>
        <v>1856</v>
      </c>
      <c r="Q145" s="35">
        <f>O145+P145</f>
        <v>84914</v>
      </c>
      <c r="R145" s="29">
        <f t="shared" si="57"/>
        <v>43980</v>
      </c>
      <c r="S145" s="36">
        <f t="shared" si="57"/>
        <v>65852</v>
      </c>
      <c r="T145" s="33">
        <f>R145+S145</f>
        <v>109832</v>
      </c>
      <c r="U145" s="34">
        <f>+U91+U118</f>
        <v>3357</v>
      </c>
      <c r="V145" s="31">
        <f>T145+U145</f>
        <v>113189</v>
      </c>
      <c r="W145" s="289">
        <f t="shared" si="58"/>
        <v>33.29839602421274</v>
      </c>
    </row>
    <row r="146" spans="2:23" ht="13.5" thickBot="1">
      <c r="B146" s="70"/>
      <c r="C146" s="70"/>
      <c r="D146" s="70"/>
      <c r="E146" s="70"/>
      <c r="F146" s="70"/>
      <c r="G146" s="70"/>
      <c r="H146" s="70"/>
      <c r="I146" s="277"/>
      <c r="L146" s="12" t="s">
        <v>16</v>
      </c>
      <c r="M146" s="29">
        <f t="shared" si="56"/>
        <v>27453</v>
      </c>
      <c r="N146" s="36">
        <f t="shared" si="56"/>
        <v>43638</v>
      </c>
      <c r="O146" s="33">
        <f>M146+N146</f>
        <v>71091</v>
      </c>
      <c r="P146" s="34">
        <f>+P92+P119</f>
        <v>1586</v>
      </c>
      <c r="Q146" s="35">
        <f>O146+P146</f>
        <v>72677</v>
      </c>
      <c r="R146" s="29">
        <f t="shared" si="57"/>
        <v>44479</v>
      </c>
      <c r="S146" s="36">
        <f t="shared" si="57"/>
        <v>66071</v>
      </c>
      <c r="T146" s="33">
        <f>R146+S146</f>
        <v>110550</v>
      </c>
      <c r="U146" s="34">
        <f>+U92+U119</f>
        <v>3074</v>
      </c>
      <c r="V146" s="31">
        <f>T146+U146</f>
        <v>113624</v>
      </c>
      <c r="W146" s="289">
        <f t="shared" si="58"/>
        <v>56.341070765166414</v>
      </c>
    </row>
    <row r="147" spans="2:23" ht="14.25" thickBot="1" thickTop="1">
      <c r="B147" s="70"/>
      <c r="C147" s="70"/>
      <c r="D147" s="70"/>
      <c r="E147" s="70"/>
      <c r="F147" s="70"/>
      <c r="G147" s="70"/>
      <c r="H147" s="70"/>
      <c r="I147" s="277"/>
      <c r="L147" s="39" t="s">
        <v>17</v>
      </c>
      <c r="M147" s="40">
        <f aca="true" t="shared" si="59" ref="M147:V147">M146+M144+M145</f>
        <v>104533</v>
      </c>
      <c r="N147" s="41">
        <f t="shared" si="59"/>
        <v>154467</v>
      </c>
      <c r="O147" s="40">
        <f t="shared" si="59"/>
        <v>259000</v>
      </c>
      <c r="P147" s="40">
        <f t="shared" si="59"/>
        <v>5720</v>
      </c>
      <c r="Q147" s="40">
        <f t="shared" si="59"/>
        <v>264720</v>
      </c>
      <c r="R147" s="40">
        <f t="shared" si="59"/>
        <v>131804</v>
      </c>
      <c r="S147" s="41">
        <f t="shared" si="59"/>
        <v>194040</v>
      </c>
      <c r="T147" s="40">
        <f t="shared" si="59"/>
        <v>325844</v>
      </c>
      <c r="U147" s="40">
        <f t="shared" si="59"/>
        <v>9574</v>
      </c>
      <c r="V147" s="42">
        <f t="shared" si="59"/>
        <v>335418</v>
      </c>
      <c r="W147" s="290">
        <f t="shared" si="58"/>
        <v>26.7067089755213</v>
      </c>
    </row>
    <row r="148" spans="2:23" ht="13.5" thickTop="1">
      <c r="B148" s="70"/>
      <c r="C148" s="70"/>
      <c r="D148" s="70"/>
      <c r="E148" s="70"/>
      <c r="F148" s="70"/>
      <c r="G148" s="70"/>
      <c r="H148" s="70"/>
      <c r="I148" s="277"/>
      <c r="L148" s="4" t="s">
        <v>18</v>
      </c>
      <c r="M148" s="29">
        <f aca="true" t="shared" si="60" ref="M148:N150">+M94+M121</f>
        <v>28756</v>
      </c>
      <c r="N148" s="36">
        <f t="shared" si="60"/>
        <v>45246</v>
      </c>
      <c r="O148" s="33">
        <f>M148+N148</f>
        <v>74002</v>
      </c>
      <c r="P148" s="34">
        <f>+P94+P121</f>
        <v>1792</v>
      </c>
      <c r="Q148" s="35">
        <f>O148+P148</f>
        <v>75794</v>
      </c>
      <c r="R148" s="29">
        <f aca="true" t="shared" si="61" ref="R148:S150">+R94+R121</f>
        <v>42492</v>
      </c>
      <c r="S148" s="36">
        <f t="shared" si="61"/>
        <v>62127</v>
      </c>
      <c r="T148" s="33">
        <f>R148+S148</f>
        <v>104619</v>
      </c>
      <c r="U148" s="34">
        <f>+U94+U121</f>
        <v>3307</v>
      </c>
      <c r="V148" s="31">
        <f>T148+U148</f>
        <v>107926</v>
      </c>
      <c r="W148" s="289">
        <f t="shared" si="58"/>
        <v>42.39385703353828</v>
      </c>
    </row>
    <row r="149" spans="2:23" ht="12.75">
      <c r="B149" s="70"/>
      <c r="C149" s="70"/>
      <c r="D149" s="70"/>
      <c r="E149" s="70"/>
      <c r="F149" s="70"/>
      <c r="G149" s="70"/>
      <c r="H149" s="70"/>
      <c r="I149" s="277"/>
      <c r="L149" s="4" t="s">
        <v>19</v>
      </c>
      <c r="M149" s="29">
        <f t="shared" si="60"/>
        <v>28051</v>
      </c>
      <c r="N149" s="36">
        <f t="shared" si="60"/>
        <v>43414</v>
      </c>
      <c r="O149" s="33">
        <f>M149+N149</f>
        <v>71465</v>
      </c>
      <c r="P149" s="34">
        <f>+P95+P122</f>
        <v>1943</v>
      </c>
      <c r="Q149" s="35">
        <f>O149+P149</f>
        <v>73408</v>
      </c>
      <c r="R149" s="29">
        <f t="shared" si="61"/>
        <v>41470</v>
      </c>
      <c r="S149" s="36">
        <f t="shared" si="61"/>
        <v>61945</v>
      </c>
      <c r="T149" s="33">
        <f>R149+S149</f>
        <v>103415</v>
      </c>
      <c r="U149" s="34">
        <f>+U95+U122</f>
        <v>2765</v>
      </c>
      <c r="V149" s="31">
        <f>T149+U149</f>
        <v>106180</v>
      </c>
      <c r="W149" s="289">
        <f t="shared" si="58"/>
        <v>44.64363557105493</v>
      </c>
    </row>
    <row r="150" spans="2:23" ht="13.5" thickBot="1">
      <c r="B150" s="70"/>
      <c r="C150" s="70"/>
      <c r="D150" s="70"/>
      <c r="E150" s="70"/>
      <c r="F150" s="70"/>
      <c r="G150" s="70"/>
      <c r="H150" s="70"/>
      <c r="I150" s="277"/>
      <c r="L150" s="4" t="s">
        <v>20</v>
      </c>
      <c r="M150" s="29">
        <f t="shared" si="60"/>
        <v>35160</v>
      </c>
      <c r="N150" s="36">
        <f t="shared" si="60"/>
        <v>52575</v>
      </c>
      <c r="O150" s="33">
        <f>M150+N150</f>
        <v>87735</v>
      </c>
      <c r="P150" s="34">
        <f>+P96+P123</f>
        <v>2031</v>
      </c>
      <c r="Q150" s="35">
        <f>O150+P150</f>
        <v>89766</v>
      </c>
      <c r="R150" s="29">
        <f t="shared" si="61"/>
        <v>49601</v>
      </c>
      <c r="S150" s="36">
        <f t="shared" si="61"/>
        <v>69617</v>
      </c>
      <c r="T150" s="33">
        <f>R150+S150</f>
        <v>119218</v>
      </c>
      <c r="U150" s="34">
        <f>+U96+U123</f>
        <v>3661</v>
      </c>
      <c r="V150" s="31">
        <f>T150+U150</f>
        <v>122879</v>
      </c>
      <c r="W150" s="289">
        <f>IF(Q150=0,0,((V150/Q150)-1)*100)</f>
        <v>36.888131363768025</v>
      </c>
    </row>
    <row r="151" spans="2:26" ht="14.25" thickBot="1" thickTop="1">
      <c r="B151" s="70"/>
      <c r="C151" s="70"/>
      <c r="D151" s="70"/>
      <c r="E151" s="70"/>
      <c r="F151" s="70"/>
      <c r="G151" s="70"/>
      <c r="H151" s="70"/>
      <c r="I151" s="277"/>
      <c r="L151" s="44" t="s">
        <v>21</v>
      </c>
      <c r="M151" s="45">
        <f aca="true" t="shared" si="62" ref="M151:V151">M149+M148+M150</f>
        <v>91967</v>
      </c>
      <c r="N151" s="46">
        <f t="shared" si="62"/>
        <v>141235</v>
      </c>
      <c r="O151" s="49">
        <f t="shared" si="62"/>
        <v>233202</v>
      </c>
      <c r="P151" s="49">
        <f t="shared" si="62"/>
        <v>5766</v>
      </c>
      <c r="Q151" s="49">
        <f t="shared" si="62"/>
        <v>238968</v>
      </c>
      <c r="R151" s="45">
        <f t="shared" si="62"/>
        <v>133563</v>
      </c>
      <c r="S151" s="46">
        <f t="shared" si="62"/>
        <v>193689</v>
      </c>
      <c r="T151" s="49">
        <f t="shared" si="62"/>
        <v>327252</v>
      </c>
      <c r="U151" s="49">
        <f t="shared" si="62"/>
        <v>9733</v>
      </c>
      <c r="V151" s="49">
        <f t="shared" si="62"/>
        <v>336985</v>
      </c>
      <c r="W151" s="295">
        <f t="shared" si="58"/>
        <v>41.01678885875933</v>
      </c>
      <c r="Y151" s="101"/>
      <c r="Z151" s="101"/>
    </row>
    <row r="152" spans="2:23" ht="13.5" thickTop="1">
      <c r="B152" s="70"/>
      <c r="C152" s="70"/>
      <c r="D152" s="70"/>
      <c r="E152" s="70"/>
      <c r="F152" s="70"/>
      <c r="G152" s="70"/>
      <c r="H152" s="70"/>
      <c r="I152" s="277"/>
      <c r="L152" s="4" t="s">
        <v>22</v>
      </c>
      <c r="M152" s="29">
        <f aca="true" t="shared" si="63" ref="M152:N154">+M98+M125</f>
        <v>32012</v>
      </c>
      <c r="N152" s="36">
        <f t="shared" si="63"/>
        <v>48521</v>
      </c>
      <c r="O152" s="33">
        <f>M152+N152</f>
        <v>80533</v>
      </c>
      <c r="P152" s="34">
        <f>+P98+P125</f>
        <v>2194</v>
      </c>
      <c r="Q152" s="35">
        <f>O152+P152</f>
        <v>82727</v>
      </c>
      <c r="R152" s="29">
        <f>+R98+R125</f>
        <v>45270</v>
      </c>
      <c r="S152" s="36">
        <f>+S98+S125</f>
        <v>65013</v>
      </c>
      <c r="T152" s="33">
        <f>+T98+T125</f>
        <v>110283</v>
      </c>
      <c r="U152" s="34">
        <f>+U98+U125</f>
        <v>2914</v>
      </c>
      <c r="V152" s="31">
        <f>+V98+V125</f>
        <v>113197</v>
      </c>
      <c r="W152" s="289">
        <f t="shared" si="58"/>
        <v>36.831989556009525</v>
      </c>
    </row>
    <row r="153" spans="2:23" ht="12.75">
      <c r="B153" s="70"/>
      <c r="C153" s="70"/>
      <c r="D153" s="70"/>
      <c r="E153" s="70"/>
      <c r="F153" s="70"/>
      <c r="G153" s="70"/>
      <c r="H153" s="70"/>
      <c r="I153" s="277"/>
      <c r="L153" s="4" t="s">
        <v>23</v>
      </c>
      <c r="M153" s="29">
        <f t="shared" si="63"/>
        <v>34083</v>
      </c>
      <c r="N153" s="36">
        <f t="shared" si="63"/>
        <v>53530</v>
      </c>
      <c r="O153" s="33">
        <f>M153+N153</f>
        <v>87613</v>
      </c>
      <c r="P153" s="34">
        <f>+P99+P126</f>
        <v>2893</v>
      </c>
      <c r="Q153" s="35">
        <f>O153+P153</f>
        <v>90506</v>
      </c>
      <c r="R153" s="29">
        <f>+BKK!R153+DMK!R153+CNX!R153+HDY!R153+HKT!R153+CEI!R153</f>
        <v>46180</v>
      </c>
      <c r="S153" s="36">
        <f>+BKK!S153+DMK!S153+CNX!S153+HDY!S153+HKT!S153+CEI!S153</f>
        <v>69000</v>
      </c>
      <c r="T153" s="33">
        <f>+BKK!T153+DMK!T153+CNX!T153+HDY!T153+HKT!T153+CEI!T153</f>
        <v>115180</v>
      </c>
      <c r="U153" s="34">
        <f>+BKK!U153+DMK!U153+CNX!U153+HDY!U153+HKT!U153+CEI!U153</f>
        <v>3577</v>
      </c>
      <c r="V153" s="31">
        <f>+BKK!V153+DMK!V153+CNX!V153+HDY!V153+HKT!V153+CEI!V153</f>
        <v>118757</v>
      </c>
      <c r="W153" s="289">
        <f>IF(Q153=0,0,((V153/Q153)-1)*100)</f>
        <v>31.214505115682933</v>
      </c>
    </row>
    <row r="154" spans="2:23" ht="13.5" thickBot="1">
      <c r="B154" s="70"/>
      <c r="C154" s="70"/>
      <c r="D154" s="70"/>
      <c r="E154" s="70"/>
      <c r="F154" s="70"/>
      <c r="G154" s="70"/>
      <c r="H154" s="70"/>
      <c r="I154" s="277"/>
      <c r="L154" s="4" t="s">
        <v>24</v>
      </c>
      <c r="M154" s="29">
        <f t="shared" si="63"/>
        <v>35108</v>
      </c>
      <c r="N154" s="36">
        <f t="shared" si="63"/>
        <v>53104</v>
      </c>
      <c r="O154" s="33">
        <f>M154+N154</f>
        <v>88212</v>
      </c>
      <c r="P154" s="34">
        <f>+P100+P127</f>
        <v>2600</v>
      </c>
      <c r="Q154" s="35">
        <f>O154+P154</f>
        <v>90812</v>
      </c>
      <c r="R154" s="29">
        <f>+BKK!R154+DMK!R154+CNX!R154+HDY!R154+HKT!R154+CEI!R154</f>
        <v>45538</v>
      </c>
      <c r="S154" s="36">
        <f>+BKK!S154+DMK!S154+CNX!S154+HDY!S154+HKT!S154+CEI!S154</f>
        <v>67048</v>
      </c>
      <c r="T154" s="51">
        <f>+BKK!T154+DMK!T154+CNX!T154+HDY!T154+HKT!T154+CEI!T154</f>
        <v>112586</v>
      </c>
      <c r="U154" s="52">
        <f>+BKK!U154+DMK!U154+CNX!U154+HDY!U154+HKT!U154+CEI!U154</f>
        <v>3160</v>
      </c>
      <c r="V154" s="31">
        <f>+BKK!V154+DMK!V154+CNX!V154+HDY!V154+HKT!V154+CEI!V154</f>
        <v>115746</v>
      </c>
      <c r="W154" s="289">
        <f>IF(Q154=0,0,((V154/Q154)-1)*100)</f>
        <v>27.456723780998104</v>
      </c>
    </row>
    <row r="155" spans="2:23" ht="14.25" thickBot="1" thickTop="1">
      <c r="B155" s="70"/>
      <c r="C155" s="70"/>
      <c r="D155" s="70"/>
      <c r="E155" s="70"/>
      <c r="F155" s="70"/>
      <c r="G155" s="70"/>
      <c r="H155" s="70"/>
      <c r="I155" s="277"/>
      <c r="J155" s="70"/>
      <c r="L155" s="44" t="s">
        <v>25</v>
      </c>
      <c r="M155" s="45">
        <f aca="true" t="shared" si="64" ref="M155:V155">+M152+M153+M154</f>
        <v>101203</v>
      </c>
      <c r="N155" s="45">
        <f t="shared" si="64"/>
        <v>155155</v>
      </c>
      <c r="O155" s="47">
        <f t="shared" si="64"/>
        <v>256358</v>
      </c>
      <c r="P155" s="47">
        <f t="shared" si="64"/>
        <v>7687</v>
      </c>
      <c r="Q155" s="47">
        <f t="shared" si="64"/>
        <v>264045</v>
      </c>
      <c r="R155" s="45">
        <f t="shared" si="64"/>
        <v>136988</v>
      </c>
      <c r="S155" s="45">
        <f t="shared" si="64"/>
        <v>201061</v>
      </c>
      <c r="T155" s="47">
        <f t="shared" si="64"/>
        <v>338049</v>
      </c>
      <c r="U155" s="47">
        <f t="shared" si="64"/>
        <v>9651</v>
      </c>
      <c r="V155" s="47">
        <f t="shared" si="64"/>
        <v>347700</v>
      </c>
      <c r="W155" s="295">
        <f>IF(Q155=0,0,((V155/Q155)-1)*100)</f>
        <v>31.682099642106465</v>
      </c>
    </row>
    <row r="156" spans="2:23" ht="14.25" thickBot="1" thickTop="1">
      <c r="B156" s="70"/>
      <c r="C156" s="70"/>
      <c r="D156" s="70"/>
      <c r="E156" s="70"/>
      <c r="F156" s="70"/>
      <c r="G156" s="70"/>
      <c r="H156" s="70"/>
      <c r="I156" s="277"/>
      <c r="J156" s="70"/>
      <c r="L156" s="4" t="s">
        <v>27</v>
      </c>
      <c r="M156" s="29">
        <f>+M102+M129</f>
        <v>37708</v>
      </c>
      <c r="N156" s="36">
        <f>+N102+N129</f>
        <v>53910</v>
      </c>
      <c r="O156" s="33">
        <f>M156+N156</f>
        <v>91618</v>
      </c>
      <c r="P156" s="34">
        <f>+P102+P129</f>
        <v>2951</v>
      </c>
      <c r="Q156" s="35">
        <f>O156+P156</f>
        <v>94569</v>
      </c>
      <c r="R156" s="29">
        <f>+BKK!R156+DMK!R156+CNX!R156+HDY!R156+HKT!R156+CEI!R156</f>
        <v>49916</v>
      </c>
      <c r="S156" s="36">
        <f>+BKK!S156+DMK!S156+CNX!S156+HDY!S156+HKT!S156+CEI!S156</f>
        <v>67993</v>
      </c>
      <c r="T156" s="51">
        <f>+BKK!T156+DMK!T156+CNX!T156+HDY!T156+HKT!T156+CEI!T156</f>
        <v>117909</v>
      </c>
      <c r="U156" s="59">
        <f>+BKK!U156+DMK!U156+CNX!U156+HDY!U156+HKT!U156+CEI!U156</f>
        <v>3314</v>
      </c>
      <c r="V156" s="31">
        <f>+BKK!V156+DMK!V156+CNX!V156+HDY!V156+HKT!V156+CEI!V156</f>
        <v>121223</v>
      </c>
      <c r="W156" s="289">
        <f t="shared" si="58"/>
        <v>28.18471169199208</v>
      </c>
    </row>
    <row r="157" spans="1:26" ht="14.25" thickBot="1" thickTop="1">
      <c r="A157" s="244"/>
      <c r="B157" s="262"/>
      <c r="C157" s="263"/>
      <c r="D157" s="263"/>
      <c r="E157" s="263"/>
      <c r="F157" s="263"/>
      <c r="G157" s="263"/>
      <c r="H157" s="263"/>
      <c r="I157" s="310"/>
      <c r="J157" s="244"/>
      <c r="L157" s="39" t="s">
        <v>69</v>
      </c>
      <c r="M157" s="40">
        <f aca="true" t="shared" si="65" ref="M157:V157">+M151+M155+M156</f>
        <v>230878</v>
      </c>
      <c r="N157" s="41">
        <f t="shared" si="65"/>
        <v>350300</v>
      </c>
      <c r="O157" s="40">
        <f t="shared" si="65"/>
        <v>581178</v>
      </c>
      <c r="P157" s="40">
        <f t="shared" si="65"/>
        <v>16404</v>
      </c>
      <c r="Q157" s="40">
        <f t="shared" si="65"/>
        <v>597582</v>
      </c>
      <c r="R157" s="40">
        <f t="shared" si="65"/>
        <v>320467</v>
      </c>
      <c r="S157" s="41">
        <f t="shared" si="65"/>
        <v>462743</v>
      </c>
      <c r="T157" s="40">
        <f t="shared" si="65"/>
        <v>783210</v>
      </c>
      <c r="U157" s="40">
        <f t="shared" si="65"/>
        <v>22698</v>
      </c>
      <c r="V157" s="42">
        <f t="shared" si="65"/>
        <v>805908</v>
      </c>
      <c r="W157" s="290">
        <f>IF(Q157=0,0,((V157/Q157)-1)*100)</f>
        <v>34.86149181200238</v>
      </c>
      <c r="Y157" s="101"/>
      <c r="Z157" s="101"/>
    </row>
    <row r="158" spans="1:26" ht="14.25" thickBot="1" thickTop="1">
      <c r="A158" s="70"/>
      <c r="B158" s="262"/>
      <c r="C158" s="263"/>
      <c r="D158" s="263"/>
      <c r="E158" s="263"/>
      <c r="F158" s="263"/>
      <c r="G158" s="263"/>
      <c r="H158" s="263"/>
      <c r="I158" s="310"/>
      <c r="J158" s="70"/>
      <c r="L158" s="39" t="s">
        <v>70</v>
      </c>
      <c r="M158" s="40">
        <f aca="true" t="shared" si="66" ref="M158:V158">+M147+M151+M155+M156</f>
        <v>335411</v>
      </c>
      <c r="N158" s="41">
        <f t="shared" si="66"/>
        <v>504767</v>
      </c>
      <c r="O158" s="40">
        <f t="shared" si="66"/>
        <v>840178</v>
      </c>
      <c r="P158" s="40">
        <f t="shared" si="66"/>
        <v>22124</v>
      </c>
      <c r="Q158" s="40">
        <f t="shared" si="66"/>
        <v>862302</v>
      </c>
      <c r="R158" s="40">
        <f t="shared" si="66"/>
        <v>452271</v>
      </c>
      <c r="S158" s="41">
        <f t="shared" si="66"/>
        <v>656783</v>
      </c>
      <c r="T158" s="40">
        <f t="shared" si="66"/>
        <v>1109054</v>
      </c>
      <c r="U158" s="40">
        <f t="shared" si="66"/>
        <v>32272</v>
      </c>
      <c r="V158" s="42">
        <f t="shared" si="66"/>
        <v>1141326</v>
      </c>
      <c r="W158" s="290">
        <f>IF(Q158=0,0,((V158/Q158)-1)*100)</f>
        <v>32.35803697544479</v>
      </c>
      <c r="Y158" s="101"/>
      <c r="Z158" s="101"/>
    </row>
    <row r="159" spans="2:23" ht="13.5" thickTop="1">
      <c r="B159" s="334"/>
      <c r="C159" s="154"/>
      <c r="D159" s="154"/>
      <c r="E159" s="264"/>
      <c r="F159" s="154"/>
      <c r="G159" s="154"/>
      <c r="H159" s="264"/>
      <c r="I159" s="331"/>
      <c r="J159" s="70"/>
      <c r="L159" s="4" t="s">
        <v>28</v>
      </c>
      <c r="M159" s="29">
        <f>+M105+M132</f>
        <v>39610</v>
      </c>
      <c r="N159" s="36">
        <f>+N105+N132</f>
        <v>57184</v>
      </c>
      <c r="O159" s="33">
        <f>+O105+O132</f>
        <v>96794</v>
      </c>
      <c r="P159" s="34">
        <f>+P105+P132</f>
        <v>2778</v>
      </c>
      <c r="Q159" s="35">
        <f>+Q105+Q132</f>
        <v>99572</v>
      </c>
      <c r="R159" s="29"/>
      <c r="S159" s="36"/>
      <c r="T159" s="33"/>
      <c r="U159" s="34"/>
      <c r="V159" s="31"/>
      <c r="W159" s="289"/>
    </row>
    <row r="160" spans="2:23" ht="13.5" thickBot="1">
      <c r="B160" s="70"/>
      <c r="C160" s="70"/>
      <c r="D160" s="70"/>
      <c r="E160" s="70"/>
      <c r="F160" s="70"/>
      <c r="G160" s="70"/>
      <c r="H160" s="70"/>
      <c r="I160" s="277"/>
      <c r="L160" s="4" t="s">
        <v>29</v>
      </c>
      <c r="M160" s="29">
        <f>+M106+M133</f>
        <v>40446</v>
      </c>
      <c r="N160" s="36">
        <f>+N106+N133</f>
        <v>58113</v>
      </c>
      <c r="O160" s="33">
        <f>M160+N160</f>
        <v>98559</v>
      </c>
      <c r="P160" s="52">
        <f>+P106+P133</f>
        <v>2605</v>
      </c>
      <c r="Q160" s="35">
        <f>O160+P160</f>
        <v>101164</v>
      </c>
      <c r="R160" s="29"/>
      <c r="S160" s="36"/>
      <c r="T160" s="33"/>
      <c r="U160" s="52"/>
      <c r="V160" s="31"/>
      <c r="W160" s="289"/>
    </row>
    <row r="161" spans="2:23" ht="14.25" thickBot="1" thickTop="1">
      <c r="B161" s="70"/>
      <c r="C161" s="70"/>
      <c r="D161" s="70"/>
      <c r="E161" s="70"/>
      <c r="F161" s="70"/>
      <c r="G161" s="70"/>
      <c r="H161" s="70"/>
      <c r="I161" s="277"/>
      <c r="L161" s="39" t="s">
        <v>30</v>
      </c>
      <c r="M161" s="40">
        <f>+M156+M159+M160</f>
        <v>117764</v>
      </c>
      <c r="N161" s="41">
        <f>+N156+N159+N160</f>
        <v>169207</v>
      </c>
      <c r="O161" s="40">
        <f>+O156+O159+O160</f>
        <v>286971</v>
      </c>
      <c r="P161" s="40">
        <f>+P156+P159+P160</f>
        <v>8334</v>
      </c>
      <c r="Q161" s="43">
        <f>+Q156+Q159+Q160</f>
        <v>295305</v>
      </c>
      <c r="R161" s="40"/>
      <c r="S161" s="41"/>
      <c r="T161" s="40"/>
      <c r="U161" s="40"/>
      <c r="V161" s="42"/>
      <c r="W161" s="290"/>
    </row>
    <row r="162" spans="2:23" ht="14.25" thickBot="1" thickTop="1">
      <c r="B162" s="70"/>
      <c r="C162" s="70"/>
      <c r="D162" s="70"/>
      <c r="E162" s="70"/>
      <c r="F162" s="70"/>
      <c r="G162" s="70"/>
      <c r="H162" s="70"/>
      <c r="I162" s="277"/>
      <c r="L162" s="39" t="s">
        <v>9</v>
      </c>
      <c r="M162" s="40">
        <f>+M151+M155+M161+M147</f>
        <v>415467</v>
      </c>
      <c r="N162" s="41">
        <f>+N151+N155+N161+N147</f>
        <v>620064</v>
      </c>
      <c r="O162" s="40">
        <f>+O151+O155+O161+O147</f>
        <v>1035531</v>
      </c>
      <c r="P162" s="40">
        <f>+P151+P155+P161+P147</f>
        <v>27507</v>
      </c>
      <c r="Q162" s="40">
        <f>+Q151+Q155+Q161+Q147</f>
        <v>1063038</v>
      </c>
      <c r="R162" s="40"/>
      <c r="S162" s="41"/>
      <c r="T162" s="40"/>
      <c r="U162" s="40"/>
      <c r="V162" s="40"/>
      <c r="W162" s="290"/>
    </row>
    <row r="163" spans="2:12" ht="13.5" thickTop="1">
      <c r="B163" s="70"/>
      <c r="C163" s="70"/>
      <c r="D163" s="70"/>
      <c r="E163" s="70"/>
      <c r="F163" s="70"/>
      <c r="G163" s="70"/>
      <c r="H163" s="70"/>
      <c r="I163" s="277"/>
      <c r="L163" s="63" t="s">
        <v>65</v>
      </c>
    </row>
    <row r="164" spans="2:23" ht="12.75">
      <c r="B164" s="70"/>
      <c r="C164" s="70"/>
      <c r="D164" s="70"/>
      <c r="E164" s="70"/>
      <c r="F164" s="70"/>
      <c r="G164" s="70"/>
      <c r="H164" s="70"/>
      <c r="I164" s="277"/>
      <c r="L164" s="348" t="s">
        <v>51</v>
      </c>
      <c r="M164" s="348"/>
      <c r="N164" s="348"/>
      <c r="O164" s="348"/>
      <c r="P164" s="348"/>
      <c r="Q164" s="348"/>
      <c r="R164" s="348"/>
      <c r="S164" s="348"/>
      <c r="T164" s="348"/>
      <c r="U164" s="348"/>
      <c r="V164" s="348"/>
      <c r="W164" s="348"/>
    </row>
    <row r="165" spans="2:23" ht="15.75">
      <c r="B165" s="70"/>
      <c r="C165" s="70"/>
      <c r="D165" s="70"/>
      <c r="E165" s="70"/>
      <c r="F165" s="70"/>
      <c r="G165" s="70"/>
      <c r="H165" s="70"/>
      <c r="I165" s="277"/>
      <c r="L165" s="349" t="s">
        <v>52</v>
      </c>
      <c r="M165" s="349"/>
      <c r="N165" s="349"/>
      <c r="O165" s="349"/>
      <c r="P165" s="349"/>
      <c r="Q165" s="349"/>
      <c r="R165" s="349"/>
      <c r="S165" s="349"/>
      <c r="T165" s="349"/>
      <c r="U165" s="349"/>
      <c r="V165" s="349"/>
      <c r="W165" s="349"/>
    </row>
    <row r="166" spans="2:23" ht="13.5" thickBot="1">
      <c r="B166" s="70"/>
      <c r="C166" s="70"/>
      <c r="D166" s="70"/>
      <c r="E166" s="70"/>
      <c r="F166" s="70"/>
      <c r="G166" s="70"/>
      <c r="H166" s="70"/>
      <c r="I166" s="277"/>
      <c r="W166" s="272" t="s">
        <v>43</v>
      </c>
    </row>
    <row r="167" spans="2:23" ht="17.25" thickBot="1" thickTop="1">
      <c r="B167" s="70"/>
      <c r="C167" s="70"/>
      <c r="D167" s="70"/>
      <c r="E167" s="70"/>
      <c r="F167" s="70"/>
      <c r="G167" s="70"/>
      <c r="H167" s="70"/>
      <c r="I167" s="277"/>
      <c r="L167" s="3"/>
      <c r="M167" s="350" t="s">
        <v>67</v>
      </c>
      <c r="N167" s="351"/>
      <c r="O167" s="351"/>
      <c r="P167" s="351"/>
      <c r="Q167" s="352"/>
      <c r="R167" s="353" t="s">
        <v>68</v>
      </c>
      <c r="S167" s="354"/>
      <c r="T167" s="354"/>
      <c r="U167" s="354"/>
      <c r="V167" s="355"/>
      <c r="W167" s="269" t="s">
        <v>4</v>
      </c>
    </row>
    <row r="168" spans="2:23" ht="13.5" thickTop="1">
      <c r="B168" s="70"/>
      <c r="C168" s="70"/>
      <c r="D168" s="70"/>
      <c r="E168" s="70"/>
      <c r="F168" s="70"/>
      <c r="G168" s="70"/>
      <c r="H168" s="70"/>
      <c r="I168" s="277"/>
      <c r="L168" s="4" t="s">
        <v>5</v>
      </c>
      <c r="M168" s="5"/>
      <c r="N168" s="8"/>
      <c r="O168" s="9"/>
      <c r="P168" s="10"/>
      <c r="Q168" s="11"/>
      <c r="R168" s="5"/>
      <c r="S168" s="8"/>
      <c r="T168" s="9"/>
      <c r="U168" s="10"/>
      <c r="V168" s="11"/>
      <c r="W168" s="270" t="s">
        <v>6</v>
      </c>
    </row>
    <row r="169" spans="2:23" ht="13.5" thickBot="1">
      <c r="B169" s="70"/>
      <c r="C169" s="70"/>
      <c r="D169" s="70"/>
      <c r="E169" s="70"/>
      <c r="F169" s="70"/>
      <c r="G169" s="70"/>
      <c r="H169" s="70"/>
      <c r="I169" s="277"/>
      <c r="L169" s="12"/>
      <c r="M169" s="15" t="s">
        <v>44</v>
      </c>
      <c r="N169" s="16" t="s">
        <v>45</v>
      </c>
      <c r="O169" s="17" t="s">
        <v>46</v>
      </c>
      <c r="P169" s="18" t="s">
        <v>13</v>
      </c>
      <c r="Q169" s="19" t="s">
        <v>9</v>
      </c>
      <c r="R169" s="15" t="s">
        <v>44</v>
      </c>
      <c r="S169" s="16" t="s">
        <v>45</v>
      </c>
      <c r="T169" s="17" t="s">
        <v>46</v>
      </c>
      <c r="U169" s="18" t="s">
        <v>13</v>
      </c>
      <c r="V169" s="19" t="s">
        <v>9</v>
      </c>
      <c r="W169" s="271"/>
    </row>
    <row r="170" spans="2:23" ht="3.75" customHeight="1" thickTop="1">
      <c r="B170" s="70"/>
      <c r="C170" s="70"/>
      <c r="D170" s="70"/>
      <c r="E170" s="70"/>
      <c r="F170" s="70"/>
      <c r="G170" s="70"/>
      <c r="H170" s="70"/>
      <c r="I170" s="277"/>
      <c r="L170" s="4"/>
      <c r="M170" s="23"/>
      <c r="N170" s="24"/>
      <c r="O170" s="25"/>
      <c r="P170" s="26"/>
      <c r="Q170" s="27"/>
      <c r="R170" s="23"/>
      <c r="S170" s="24"/>
      <c r="T170" s="25"/>
      <c r="U170" s="26"/>
      <c r="V170" s="28"/>
      <c r="W170" s="230"/>
    </row>
    <row r="171" spans="2:23" ht="12.75">
      <c r="B171" s="70"/>
      <c r="C171" s="70"/>
      <c r="D171" s="70"/>
      <c r="E171" s="70"/>
      <c r="F171" s="70"/>
      <c r="G171" s="70"/>
      <c r="H171" s="70"/>
      <c r="I171" s="277"/>
      <c r="L171" s="4" t="s">
        <v>14</v>
      </c>
      <c r="M171" s="29">
        <f>+BKK!M171+DMK!M171+CNX!M171+HDY!M171+HKT!M171+CEI!M171</f>
        <v>25</v>
      </c>
      <c r="N171" s="36">
        <f>+BKK!N171+DMK!N171+CNX!N171+HDY!N171+HKT!N171+CEI!N171</f>
        <v>828</v>
      </c>
      <c r="O171" s="33">
        <f>M171+N171</f>
        <v>853</v>
      </c>
      <c r="P171" s="34">
        <f>+BKK!P171+DMK!P171+CNX!P171+HDY!P171+HKT!P171+CEI!P171</f>
        <v>1</v>
      </c>
      <c r="Q171" s="35">
        <f>O171+P171</f>
        <v>854</v>
      </c>
      <c r="R171" s="29">
        <f>+BKK!R171+DMK!R171+CNX!R171+HDY!R171+HKT!R171+CEI!R171</f>
        <v>32</v>
      </c>
      <c r="S171" s="36">
        <f>+BKK!S171+DMK!S171+CNX!S171+HDY!S171+HKT!S171+CEI!S171</f>
        <v>74</v>
      </c>
      <c r="T171" s="33">
        <f>R171+S171</f>
        <v>106</v>
      </c>
      <c r="U171" s="34">
        <f>+BKK!U171+DMK!U171+CNX!U171+HDY!U171+HKT!U171+CEI!U171</f>
        <v>0</v>
      </c>
      <c r="V171" s="31">
        <f>T171+U171</f>
        <v>106</v>
      </c>
      <c r="W171" s="289">
        <f aca="true" t="shared" si="67" ref="W171:W183">IF(Q171=0,0,((V171/Q171)-1)*100)</f>
        <v>-87.58782201405153</v>
      </c>
    </row>
    <row r="172" spans="2:23" ht="12.75">
      <c r="B172" s="70"/>
      <c r="C172" s="70"/>
      <c r="D172" s="70"/>
      <c r="E172" s="70"/>
      <c r="F172" s="70"/>
      <c r="G172" s="70"/>
      <c r="H172" s="70"/>
      <c r="I172" s="277"/>
      <c r="L172" s="4" t="s">
        <v>15</v>
      </c>
      <c r="M172" s="29">
        <f>+BKK!M172+DMK!M172+CNX!M172+HDY!M172+HKT!M172+CEI!M172</f>
        <v>20</v>
      </c>
      <c r="N172" s="36">
        <f>+BKK!N172+DMK!N172+CNX!N172+HDY!N172+HKT!N172+CEI!N172</f>
        <v>655</v>
      </c>
      <c r="O172" s="33">
        <f>M172+N172</f>
        <v>675</v>
      </c>
      <c r="P172" s="34">
        <f>+BKK!P172+DMK!P172+CNX!P172+HDY!P172+HKT!P172+CEI!P172</f>
        <v>0</v>
      </c>
      <c r="Q172" s="35">
        <f>O172+P172</f>
        <v>675</v>
      </c>
      <c r="R172" s="29">
        <f>+BKK!R172+DMK!R172+CNX!R172+HDY!R172+HKT!R172+CEI!R172</f>
        <v>15</v>
      </c>
      <c r="S172" s="36">
        <f>+BKK!S172+DMK!S172+CNX!S172+HDY!S172+HKT!S172+CEI!S172</f>
        <v>82</v>
      </c>
      <c r="T172" s="33">
        <f>R172+S172</f>
        <v>97</v>
      </c>
      <c r="U172" s="34">
        <f>+BKK!U172+DMK!U172+CNX!U172+HDY!U172+HKT!U172+CEI!U172</f>
        <v>1</v>
      </c>
      <c r="V172" s="31">
        <f>T172+U172</f>
        <v>98</v>
      </c>
      <c r="W172" s="289">
        <f t="shared" si="67"/>
        <v>-85.48148148148148</v>
      </c>
    </row>
    <row r="173" spans="2:23" ht="13.5" thickBot="1">
      <c r="B173" s="70"/>
      <c r="C173" s="70"/>
      <c r="D173" s="70"/>
      <c r="E173" s="70"/>
      <c r="F173" s="70"/>
      <c r="G173" s="70"/>
      <c r="H173" s="70"/>
      <c r="I173" s="277"/>
      <c r="L173" s="12" t="s">
        <v>16</v>
      </c>
      <c r="M173" s="29">
        <f>+BKK!M173+DMK!M173+CNX!M173+HDY!M173+HKT!M173+CEI!M173</f>
        <v>24</v>
      </c>
      <c r="N173" s="36">
        <f>+BKK!N173+DMK!N173+CNX!N173+HDY!N173+HKT!N173+CEI!N173</f>
        <v>695</v>
      </c>
      <c r="O173" s="33">
        <f>M173+N173</f>
        <v>719</v>
      </c>
      <c r="P173" s="34">
        <f>+BKK!P173+DMK!P173+CNX!P173+HDY!P173+HKT!P173+CEI!P173</f>
        <v>0</v>
      </c>
      <c r="Q173" s="35">
        <f>O173+P173</f>
        <v>719</v>
      </c>
      <c r="R173" s="29">
        <f>+BKK!R173+DMK!R173+CNX!R173+HDY!R173+HKT!R173+CEI!R173</f>
        <v>19</v>
      </c>
      <c r="S173" s="36">
        <f>+BKK!S173+DMK!S173+CNX!S173+HDY!S173+HKT!S173+CEI!S173</f>
        <v>91</v>
      </c>
      <c r="T173" s="33">
        <f>R173+S173</f>
        <v>110</v>
      </c>
      <c r="U173" s="34">
        <f>+BKK!U173+DMK!U173+CNX!U173+HDY!U173+HKT!U173+CEI!U173</f>
        <v>0</v>
      </c>
      <c r="V173" s="31">
        <f>T173+U173</f>
        <v>110</v>
      </c>
      <c r="W173" s="289">
        <f t="shared" si="67"/>
        <v>-84.7009735744089</v>
      </c>
    </row>
    <row r="174" spans="2:23" ht="14.25" thickBot="1" thickTop="1">
      <c r="B174" s="70"/>
      <c r="C174" s="70"/>
      <c r="D174" s="70"/>
      <c r="E174" s="70"/>
      <c r="F174" s="70"/>
      <c r="G174" s="70"/>
      <c r="H174" s="70"/>
      <c r="I174" s="277"/>
      <c r="L174" s="39" t="s">
        <v>17</v>
      </c>
      <c r="M174" s="40">
        <f>+M171+M172+M173</f>
        <v>69</v>
      </c>
      <c r="N174" s="41">
        <f>+N171+N172+N173</f>
        <v>2178</v>
      </c>
      <c r="O174" s="40">
        <f>O173+O171+O172</f>
        <v>2247</v>
      </c>
      <c r="P174" s="40">
        <f>+P171+P172+P173</f>
        <v>1</v>
      </c>
      <c r="Q174" s="40">
        <f>Q173+Q171+Q172</f>
        <v>2248</v>
      </c>
      <c r="R174" s="40">
        <f>+R171+R172+R173</f>
        <v>66</v>
      </c>
      <c r="S174" s="41">
        <f>+S171+S172+S173</f>
        <v>247</v>
      </c>
      <c r="T174" s="40">
        <f>T173+T171+T172</f>
        <v>313</v>
      </c>
      <c r="U174" s="40">
        <f>+U171+U172+U173</f>
        <v>1</v>
      </c>
      <c r="V174" s="42">
        <f>V173+V171+V172</f>
        <v>314</v>
      </c>
      <c r="W174" s="290">
        <f t="shared" si="67"/>
        <v>-86.03202846975088</v>
      </c>
    </row>
    <row r="175" spans="2:23" ht="13.5" thickTop="1">
      <c r="B175" s="70"/>
      <c r="C175" s="70"/>
      <c r="D175" s="70"/>
      <c r="E175" s="70"/>
      <c r="F175" s="70"/>
      <c r="G175" s="70"/>
      <c r="H175" s="70"/>
      <c r="I175" s="277"/>
      <c r="L175" s="4" t="s">
        <v>18</v>
      </c>
      <c r="M175" s="29">
        <f>+BKK!M175+DMK!M175+CNX!M175+HDY!M175+HKT!M175+CEI!M175</f>
        <v>18</v>
      </c>
      <c r="N175" s="36">
        <f>+BKK!N175+DMK!N175+CNX!N175+HDY!N175+HKT!N175+CEI!N175</f>
        <v>652</v>
      </c>
      <c r="O175" s="33">
        <f>M175+N175</f>
        <v>670</v>
      </c>
      <c r="P175" s="34">
        <f>+BKK!P175+DMK!P175+CNX!P175+HDY!P175+HKT!P175+CEI!P175</f>
        <v>0</v>
      </c>
      <c r="Q175" s="35">
        <f>O175+P175</f>
        <v>670</v>
      </c>
      <c r="R175" s="29">
        <f>+BKK!R175+DMK!R175+CNX!R175+HDY!R175+HKT!R175+CEI!R175</f>
        <v>22</v>
      </c>
      <c r="S175" s="36">
        <f>+BKK!S175+DMK!S175+CNX!S175+HDY!S175+HKT!S175+CEI!S175</f>
        <v>70</v>
      </c>
      <c r="T175" s="33">
        <f>R175+S175</f>
        <v>92</v>
      </c>
      <c r="U175" s="34">
        <f>+BKK!U175+DMK!U175+CNX!U175+HDY!U175+HKT!U175+CEI!U175</f>
        <v>0</v>
      </c>
      <c r="V175" s="31">
        <f>T175+U175</f>
        <v>92</v>
      </c>
      <c r="W175" s="289">
        <f t="shared" si="67"/>
        <v>-86.26865671641791</v>
      </c>
    </row>
    <row r="176" spans="2:23" ht="12.75">
      <c r="B176" s="70"/>
      <c r="C176" s="70"/>
      <c r="D176" s="70"/>
      <c r="E176" s="70"/>
      <c r="F176" s="70"/>
      <c r="G176" s="70"/>
      <c r="H176" s="70"/>
      <c r="I176" s="277"/>
      <c r="L176" s="4" t="s">
        <v>19</v>
      </c>
      <c r="M176" s="29">
        <f>+BKK!M176+DMK!M176+CNX!M176+HDY!M176+HKT!M176+CEI!M176</f>
        <v>14</v>
      </c>
      <c r="N176" s="36">
        <f>+BKK!N176+DMK!N176+CNX!N176+HDY!N176+HKT!N176+CEI!N176</f>
        <v>553</v>
      </c>
      <c r="O176" s="33">
        <f>M176+N176</f>
        <v>567</v>
      </c>
      <c r="P176" s="34">
        <f>+BKK!P176+DMK!P176+CNX!P176+HDY!P176+HKT!P176+CEI!P176</f>
        <v>0</v>
      </c>
      <c r="Q176" s="35">
        <f>O176+P176</f>
        <v>567</v>
      </c>
      <c r="R176" s="29">
        <f>+BKK!R176+DMK!R176+CNX!R176+HDY!R176+HKT!R176+CEI!R176</f>
        <v>15</v>
      </c>
      <c r="S176" s="36">
        <f>+BKK!S176+DMK!S176+CNX!S176+HDY!S176+HKT!S176+CEI!S176</f>
        <v>80</v>
      </c>
      <c r="T176" s="33">
        <f>R176+S176</f>
        <v>95</v>
      </c>
      <c r="U176" s="34">
        <f>+BKK!U176+DMK!U176+CNX!U176+HDY!U176+HKT!U176+CEI!U176</f>
        <v>0</v>
      </c>
      <c r="V176" s="31">
        <f>T176+U176</f>
        <v>95</v>
      </c>
      <c r="W176" s="289">
        <f t="shared" si="67"/>
        <v>-83.24514991181657</v>
      </c>
    </row>
    <row r="177" spans="2:23" ht="13.5" thickBot="1">
      <c r="B177" s="70"/>
      <c r="C177" s="70"/>
      <c r="D177" s="70"/>
      <c r="E177" s="70"/>
      <c r="F177" s="70"/>
      <c r="G177" s="70"/>
      <c r="H177" s="70"/>
      <c r="I177" s="277"/>
      <c r="L177" s="4" t="s">
        <v>20</v>
      </c>
      <c r="M177" s="29">
        <f>+BKK!M177+DMK!M177+CNX!M177+HDY!M177+HKT!M177+CEI!M177</f>
        <v>9</v>
      </c>
      <c r="N177" s="36">
        <f>+BKK!N177+DMK!N177+CNX!N177+HDY!N177+HKT!N177+CEI!N177</f>
        <v>630</v>
      </c>
      <c r="O177" s="33">
        <f>M177+N177</f>
        <v>639</v>
      </c>
      <c r="P177" s="34">
        <f>+BKK!P177+DMK!P177+CNX!P177+HDY!P177+HKT!P177+CEI!P177</f>
        <v>0</v>
      </c>
      <c r="Q177" s="35">
        <f>O177+P177</f>
        <v>639</v>
      </c>
      <c r="R177" s="29">
        <f>+BKK!R177+DMK!R177+CNX!R177+HDY!R177+HKT!R177+CEI!R177</f>
        <v>26</v>
      </c>
      <c r="S177" s="36">
        <f>+BKK!S177+DMK!S177+CNX!S177+HDY!S177+HKT!S177+CEI!S177</f>
        <v>78</v>
      </c>
      <c r="T177" s="33">
        <f>R177+S177</f>
        <v>104</v>
      </c>
      <c r="U177" s="34">
        <f>+BKK!U177+DMK!U177+CNX!U177+HDY!U177+HKT!U177+CEI!U177</f>
        <v>0</v>
      </c>
      <c r="V177" s="31">
        <f>T177+U177</f>
        <v>104</v>
      </c>
      <c r="W177" s="289">
        <f>IF(Q177=0,0,((V177/Q177)-1)*100)</f>
        <v>-83.7245696400626</v>
      </c>
    </row>
    <row r="178" spans="2:23" ht="14.25" thickBot="1" thickTop="1">
      <c r="B178" s="70"/>
      <c r="C178" s="70"/>
      <c r="D178" s="70"/>
      <c r="E178" s="70"/>
      <c r="F178" s="70"/>
      <c r="G178" s="70"/>
      <c r="H178" s="70"/>
      <c r="I178" s="277"/>
      <c r="L178" s="44" t="s">
        <v>21</v>
      </c>
      <c r="M178" s="45">
        <f aca="true" t="shared" si="68" ref="M178:V178">M176+M175+M177</f>
        <v>41</v>
      </c>
      <c r="N178" s="49">
        <f t="shared" si="68"/>
        <v>1835</v>
      </c>
      <c r="O178" s="49">
        <f t="shared" si="68"/>
        <v>1876</v>
      </c>
      <c r="P178" s="47">
        <f t="shared" si="68"/>
        <v>0</v>
      </c>
      <c r="Q178" s="49">
        <f t="shared" si="68"/>
        <v>1876</v>
      </c>
      <c r="R178" s="45">
        <f t="shared" si="68"/>
        <v>63</v>
      </c>
      <c r="S178" s="49">
        <f t="shared" si="68"/>
        <v>228</v>
      </c>
      <c r="T178" s="49">
        <f t="shared" si="68"/>
        <v>291</v>
      </c>
      <c r="U178" s="47">
        <f t="shared" si="68"/>
        <v>0</v>
      </c>
      <c r="V178" s="49">
        <f t="shared" si="68"/>
        <v>291</v>
      </c>
      <c r="W178" s="290">
        <f t="shared" si="67"/>
        <v>-84.48827292110875</v>
      </c>
    </row>
    <row r="179" spans="2:23" ht="13.5" thickTop="1">
      <c r="B179" s="70"/>
      <c r="C179" s="70"/>
      <c r="D179" s="70"/>
      <c r="E179" s="70"/>
      <c r="F179" s="70"/>
      <c r="G179" s="70"/>
      <c r="H179" s="70"/>
      <c r="I179" s="277"/>
      <c r="L179" s="4" t="s">
        <v>22</v>
      </c>
      <c r="M179" s="29">
        <f>+BKK!M179+DMK!M179+CNX!M179+HDY!M179+HKT!M179+CEI!M179</f>
        <v>10</v>
      </c>
      <c r="N179" s="36">
        <f>+BKK!N179+DMK!N179+CNX!N179+HDY!N179+HKT!N179+CEI!N179</f>
        <v>317</v>
      </c>
      <c r="O179" s="33">
        <f>M179+N179</f>
        <v>327</v>
      </c>
      <c r="P179" s="34">
        <f>+BKK!P179+DMK!P179+CNX!P179+HDY!P179+HKT!P179+CEI!P179</f>
        <v>0</v>
      </c>
      <c r="Q179" s="35">
        <f>O179+P179</f>
        <v>327</v>
      </c>
      <c r="R179" s="29">
        <f>+BKK!R179+DMK!R179+CNX!R179+HDY!R179+HKT!R179+CEI!R179</f>
        <v>22</v>
      </c>
      <c r="S179" s="36">
        <f>+BKK!S179+DMK!S179+CNX!S179+HDY!S179+HKT!S179+CEI!S179</f>
        <v>71</v>
      </c>
      <c r="T179" s="33">
        <f>+BKK!T179+DMK!T179+CNX!T179+HDY!T179+HKT!T179+CEI!T179</f>
        <v>93</v>
      </c>
      <c r="U179" s="34">
        <f>+BKK!U179+DMK!U179+CNX!U179+HDY!U179+HKT!U179+CEI!U179</f>
        <v>0</v>
      </c>
      <c r="V179" s="31">
        <f>+BKK!V179+DMK!V179+CNX!V179+HDY!V179+HKT!V179+CEI!V179</f>
        <v>93</v>
      </c>
      <c r="W179" s="289">
        <f t="shared" si="67"/>
        <v>-71.55963302752293</v>
      </c>
    </row>
    <row r="180" spans="2:23" ht="12.75">
      <c r="B180" s="70"/>
      <c r="C180" s="70"/>
      <c r="D180" s="70"/>
      <c r="E180" s="70"/>
      <c r="F180" s="70"/>
      <c r="G180" s="70"/>
      <c r="H180" s="70"/>
      <c r="I180" s="277"/>
      <c r="L180" s="4" t="s">
        <v>23</v>
      </c>
      <c r="M180" s="29">
        <f>+BKK!M180+DMK!M180+CNX!M180+HDY!M180+HKT!M180+CEI!M180</f>
        <v>11</v>
      </c>
      <c r="N180" s="36">
        <f>+BKK!N180+DMK!N180+CNX!N180+HDY!N180+HKT!N180+CEI!N180</f>
        <v>129</v>
      </c>
      <c r="O180" s="33">
        <f>M180+N180</f>
        <v>140</v>
      </c>
      <c r="P180" s="34">
        <f>+BKK!P180+DMK!P180+CNX!P180+HDY!P180+HKT!P180+CEI!P180</f>
        <v>0</v>
      </c>
      <c r="Q180" s="35">
        <f>O180+P180</f>
        <v>140</v>
      </c>
      <c r="R180" s="29">
        <f>+BKK!R180+DMK!R180+CNX!R180+HDY!R180+HKT!R180+CEI!R180</f>
        <v>23</v>
      </c>
      <c r="S180" s="36">
        <f>+BKK!S180+DMK!S180+CNX!S180+HDY!S180+HKT!S180+CEI!S180</f>
        <v>73</v>
      </c>
      <c r="T180" s="33">
        <f>+BKK!T180+DMK!T180+CNX!T180+HDY!T180+HKT!T180+CEI!T180</f>
        <v>96</v>
      </c>
      <c r="U180" s="34">
        <f>+BKK!U180+DMK!U180+CNX!U180+HDY!U180+HKT!U180+CEI!U180</f>
        <v>0</v>
      </c>
      <c r="V180" s="31">
        <f>+BKK!V180+DMK!V180+CNX!V180+HDY!V180+HKT!V180+CEI!V180</f>
        <v>96</v>
      </c>
      <c r="W180" s="289">
        <f>IF(Q180=0,0,((V180/Q180)-1)*100)</f>
        <v>-31.428571428571427</v>
      </c>
    </row>
    <row r="181" spans="2:23" ht="13.5" thickBot="1">
      <c r="B181" s="70"/>
      <c r="C181" s="70"/>
      <c r="D181" s="70"/>
      <c r="E181" s="70"/>
      <c r="F181" s="70"/>
      <c r="G181" s="70"/>
      <c r="H181" s="70"/>
      <c r="I181" s="277"/>
      <c r="L181" s="4" t="s">
        <v>24</v>
      </c>
      <c r="M181" s="29">
        <f>+BKK!M181+DMK!M181+CNX!M181+HDY!M181+HKT!M181+CEI!M181</f>
        <v>15</v>
      </c>
      <c r="N181" s="36">
        <f>+BKK!N181+DMK!N181+CNX!N181+HDY!N181+HKT!N181+CEI!N181</f>
        <v>72</v>
      </c>
      <c r="O181" s="51">
        <f>M181+N181</f>
        <v>87</v>
      </c>
      <c r="P181" s="52">
        <f>+BKK!P181+DMK!P181+CNX!P181+HDY!P181+HKT!P181+CEI!P181</f>
        <v>0</v>
      </c>
      <c r="Q181" s="35">
        <f>O181+P181</f>
        <v>87</v>
      </c>
      <c r="R181" s="29">
        <f>+BKK!R181+DMK!R181+CNX!R181+HDY!R181+HKT!R181+CEI!R181</f>
        <v>24</v>
      </c>
      <c r="S181" s="36">
        <f>+BKK!S181+DMK!S181+CNX!S181+HDY!S181+HKT!S181+CEI!S181</f>
        <v>73</v>
      </c>
      <c r="T181" s="51">
        <f>+BKK!T181+DMK!T181+CNX!T181+HDY!T181+HKT!T181+CEI!T181</f>
        <v>97</v>
      </c>
      <c r="U181" s="52">
        <f>+BKK!U181+DMK!U181+CNX!U181+HDY!U181+HKT!U181+CEI!U181</f>
        <v>0</v>
      </c>
      <c r="V181" s="31">
        <f>+BKK!V181+DMK!V181+CNX!V181+HDY!V181+HKT!V181+CEI!V181</f>
        <v>97</v>
      </c>
      <c r="W181" s="289">
        <f>IF(Q181=0,0,((V181/Q181)-1)*100)</f>
        <v>11.494252873563227</v>
      </c>
    </row>
    <row r="182" spans="2:23" ht="14.25" thickBot="1" thickTop="1">
      <c r="B182" s="70"/>
      <c r="C182" s="70"/>
      <c r="D182" s="70"/>
      <c r="E182" s="70"/>
      <c r="F182" s="70"/>
      <c r="G182" s="70"/>
      <c r="H182" s="70"/>
      <c r="I182" s="277"/>
      <c r="L182" s="44" t="s">
        <v>25</v>
      </c>
      <c r="M182" s="45">
        <f aca="true" t="shared" si="69" ref="M182:V182">+M179+M180+M181</f>
        <v>36</v>
      </c>
      <c r="N182" s="45">
        <f t="shared" si="69"/>
        <v>518</v>
      </c>
      <c r="O182" s="171">
        <f t="shared" si="69"/>
        <v>554</v>
      </c>
      <c r="P182" s="268">
        <f t="shared" si="69"/>
        <v>0</v>
      </c>
      <c r="Q182" s="49">
        <f t="shared" si="69"/>
        <v>554</v>
      </c>
      <c r="R182" s="45">
        <f t="shared" si="69"/>
        <v>69</v>
      </c>
      <c r="S182" s="45">
        <f t="shared" si="69"/>
        <v>217</v>
      </c>
      <c r="T182" s="47">
        <f t="shared" si="69"/>
        <v>286</v>
      </c>
      <c r="U182" s="47">
        <f t="shared" si="69"/>
        <v>0</v>
      </c>
      <c r="V182" s="47">
        <f t="shared" si="69"/>
        <v>286</v>
      </c>
      <c r="W182" s="290">
        <f>IF(Q182=0,0,((V182/Q182)-1)*100)</f>
        <v>-48.375451263537904</v>
      </c>
    </row>
    <row r="183" spans="2:23" ht="14.25" thickBot="1" thickTop="1">
      <c r="B183" s="70"/>
      <c r="C183" s="70"/>
      <c r="D183" s="70"/>
      <c r="E183" s="70"/>
      <c r="F183" s="70"/>
      <c r="G183" s="70"/>
      <c r="H183" s="70"/>
      <c r="I183" s="277"/>
      <c r="L183" s="4" t="s">
        <v>27</v>
      </c>
      <c r="M183" s="29">
        <f>+BKK!M183+DMK!M183+CNX!M183+HDY!M183+HKT!M183+CEI!M183</f>
        <v>24</v>
      </c>
      <c r="N183" s="36">
        <f>+BKK!N183+DMK!N183+CNX!N183+HDY!N183+HKT!N183+CEI!N183</f>
        <v>68</v>
      </c>
      <c r="O183" s="51">
        <f>M183+N183</f>
        <v>92</v>
      </c>
      <c r="P183" s="59">
        <f>+BKK!P183+DMK!P183+CNX!P183+HDY!P183+HKT!P183+CEI!P183</f>
        <v>0</v>
      </c>
      <c r="Q183" s="35">
        <f>O183+P183</f>
        <v>92</v>
      </c>
      <c r="R183" s="29">
        <f>+BKK!R183+DMK!R183+CNX!R183+HDY!R183+HKT!R183+CEI!R183</f>
        <v>20</v>
      </c>
      <c r="S183" s="36">
        <f>+BKK!S183+DMK!S183+CNX!S183+HDY!S183+HKT!S183+CEI!S183</f>
        <v>81</v>
      </c>
      <c r="T183" s="51">
        <f>+BKK!T183+DMK!T183+CNX!T183+HDY!T183+HKT!T183+CEI!T183</f>
        <v>101</v>
      </c>
      <c r="U183" s="59">
        <f>+BKK!U183+DMK!U183+CNX!U183+HDY!U183+HKT!U183+CEI!U183</f>
        <v>0</v>
      </c>
      <c r="V183" s="31">
        <f>+BKK!V183+DMK!V183+CNX!V183+HDY!V183+HKT!V183+CEI!V183</f>
        <v>101</v>
      </c>
      <c r="W183" s="289">
        <f t="shared" si="67"/>
        <v>9.782608695652172</v>
      </c>
    </row>
    <row r="184" spans="1:23" ht="14.25" thickBot="1" thickTop="1">
      <c r="A184" s="244"/>
      <c r="B184" s="262"/>
      <c r="C184" s="263"/>
      <c r="D184" s="263"/>
      <c r="E184" s="263"/>
      <c r="F184" s="263"/>
      <c r="G184" s="263"/>
      <c r="H184" s="263"/>
      <c r="I184" s="310"/>
      <c r="J184" s="244"/>
      <c r="L184" s="39" t="s">
        <v>69</v>
      </c>
      <c r="M184" s="40">
        <f aca="true" t="shared" si="70" ref="M184:V184">+M178+M182+M183</f>
        <v>101</v>
      </c>
      <c r="N184" s="41">
        <f t="shared" si="70"/>
        <v>2421</v>
      </c>
      <c r="O184" s="40">
        <f t="shared" si="70"/>
        <v>2522</v>
      </c>
      <c r="P184" s="40">
        <f t="shared" si="70"/>
        <v>0</v>
      </c>
      <c r="Q184" s="40">
        <f t="shared" si="70"/>
        <v>2522</v>
      </c>
      <c r="R184" s="40">
        <f t="shared" si="70"/>
        <v>152</v>
      </c>
      <c r="S184" s="41">
        <f t="shared" si="70"/>
        <v>526</v>
      </c>
      <c r="T184" s="40">
        <f t="shared" si="70"/>
        <v>678</v>
      </c>
      <c r="U184" s="40">
        <f t="shared" si="70"/>
        <v>0</v>
      </c>
      <c r="V184" s="42">
        <f t="shared" si="70"/>
        <v>678</v>
      </c>
      <c r="W184" s="290">
        <f>IF(Q184=0,0,((V184/Q184)-1)*100)</f>
        <v>-73.11657414750199</v>
      </c>
    </row>
    <row r="185" spans="1:23" ht="14.25" thickBot="1" thickTop="1">
      <c r="A185" s="70"/>
      <c r="B185" s="262"/>
      <c r="C185" s="263"/>
      <c r="D185" s="263"/>
      <c r="E185" s="263"/>
      <c r="F185" s="263"/>
      <c r="G185" s="263"/>
      <c r="H185" s="263"/>
      <c r="I185" s="310"/>
      <c r="J185" s="70"/>
      <c r="L185" s="39" t="s">
        <v>70</v>
      </c>
      <c r="M185" s="40">
        <f aca="true" t="shared" si="71" ref="M185:V185">+M174+M178+M182+M183</f>
        <v>170</v>
      </c>
      <c r="N185" s="41">
        <f t="shared" si="71"/>
        <v>4599</v>
      </c>
      <c r="O185" s="40">
        <f t="shared" si="71"/>
        <v>4769</v>
      </c>
      <c r="P185" s="40">
        <f t="shared" si="71"/>
        <v>1</v>
      </c>
      <c r="Q185" s="40">
        <f t="shared" si="71"/>
        <v>4770</v>
      </c>
      <c r="R185" s="40">
        <f t="shared" si="71"/>
        <v>218</v>
      </c>
      <c r="S185" s="41">
        <f t="shared" si="71"/>
        <v>773</v>
      </c>
      <c r="T185" s="40">
        <f t="shared" si="71"/>
        <v>991</v>
      </c>
      <c r="U185" s="40">
        <f t="shared" si="71"/>
        <v>1</v>
      </c>
      <c r="V185" s="42">
        <f t="shared" si="71"/>
        <v>992</v>
      </c>
      <c r="W185" s="290">
        <f>IF(Q185=0,0,((V185/Q185)-1)*100)</f>
        <v>-79.20335429769392</v>
      </c>
    </row>
    <row r="186" spans="2:23" ht="13.5" thickTop="1">
      <c r="B186" s="70"/>
      <c r="C186" s="70"/>
      <c r="D186" s="70"/>
      <c r="E186" s="70"/>
      <c r="F186" s="70"/>
      <c r="G186" s="70"/>
      <c r="H186" s="70"/>
      <c r="I186" s="277"/>
      <c r="L186" s="4" t="s">
        <v>28</v>
      </c>
      <c r="M186" s="29">
        <f>+BKK!M186+DMK!M186+CNX!M186+HDY!M186+HKT!M186+CEI!M186</f>
        <v>27</v>
      </c>
      <c r="N186" s="36">
        <f>+BKK!N186+DMK!N186+CNX!N186+HDY!N186+HKT!N186+CEI!N186</f>
        <v>71</v>
      </c>
      <c r="O186" s="51">
        <f>M186+N186</f>
        <v>98</v>
      </c>
      <c r="P186" s="34">
        <f>+BKK!P186+DMK!P186+CNX!P186+HDY!P186+HKT!P186+CEI!P186</f>
        <v>0</v>
      </c>
      <c r="Q186" s="35">
        <f>O186+P186</f>
        <v>98</v>
      </c>
      <c r="R186" s="29"/>
      <c r="S186" s="36"/>
      <c r="T186" s="51"/>
      <c r="U186" s="34"/>
      <c r="V186" s="51"/>
      <c r="W186" s="289"/>
    </row>
    <row r="187" spans="2:23" ht="13.5" thickBot="1">
      <c r="B187" s="70"/>
      <c r="C187" s="70"/>
      <c r="D187" s="70"/>
      <c r="E187" s="70"/>
      <c r="F187" s="70"/>
      <c r="G187" s="70"/>
      <c r="H187" s="70"/>
      <c r="I187" s="277"/>
      <c r="L187" s="4" t="s">
        <v>29</v>
      </c>
      <c r="M187" s="29">
        <f>+BKK!M187+DMK!M187+CNX!M187+HDY!M187+HKT!M187+CEI!M187</f>
        <v>17</v>
      </c>
      <c r="N187" s="36">
        <f>+BKK!N187+DMK!N187+CNX!N187+HDY!N187+HKT!N187+CEI!N187</f>
        <v>66</v>
      </c>
      <c r="O187" s="33">
        <f>M187+N187</f>
        <v>83</v>
      </c>
      <c r="P187" s="52">
        <f>+BKK!P187+DMK!P187+CNX!P187+HDY!P187+HKT!P187+CEI!P187</f>
        <v>0</v>
      </c>
      <c r="Q187" s="35">
        <f>O187+P187</f>
        <v>83</v>
      </c>
      <c r="R187" s="29"/>
      <c r="S187" s="36"/>
      <c r="T187" s="33"/>
      <c r="U187" s="52"/>
      <c r="V187" s="31"/>
      <c r="W187" s="289"/>
    </row>
    <row r="188" spans="2:23" ht="14.25" thickBot="1" thickTop="1">
      <c r="B188" s="70"/>
      <c r="C188" s="70"/>
      <c r="D188" s="70"/>
      <c r="E188" s="70"/>
      <c r="F188" s="70"/>
      <c r="G188" s="70"/>
      <c r="H188" s="70"/>
      <c r="I188" s="277"/>
      <c r="L188" s="39" t="s">
        <v>30</v>
      </c>
      <c r="M188" s="40">
        <f>+M183+M186+M187</f>
        <v>68</v>
      </c>
      <c r="N188" s="41">
        <f>+N183+N186+N187</f>
        <v>205</v>
      </c>
      <c r="O188" s="40">
        <f>+O183+O186+O187</f>
        <v>273</v>
      </c>
      <c r="P188" s="40">
        <f>+P183+P186+P187</f>
        <v>0</v>
      </c>
      <c r="Q188" s="43">
        <f>+Q183+Q186+Q187</f>
        <v>273</v>
      </c>
      <c r="R188" s="40"/>
      <c r="S188" s="41"/>
      <c r="T188" s="40"/>
      <c r="U188" s="40"/>
      <c r="V188" s="42"/>
      <c r="W188" s="290"/>
    </row>
    <row r="189" spans="2:23" ht="14.25" thickBot="1" thickTop="1">
      <c r="B189" s="70"/>
      <c r="C189" s="70"/>
      <c r="D189" s="70"/>
      <c r="E189" s="70"/>
      <c r="F189" s="70"/>
      <c r="G189" s="70"/>
      <c r="H189" s="70"/>
      <c r="I189" s="277"/>
      <c r="L189" s="39" t="s">
        <v>9</v>
      </c>
      <c r="M189" s="40">
        <f>+M178+M182+M188+M174</f>
        <v>214</v>
      </c>
      <c r="N189" s="41">
        <f>+N178+N182+N188+N174</f>
        <v>4736</v>
      </c>
      <c r="O189" s="40">
        <f>+O178+O182+O188+O174</f>
        <v>4950</v>
      </c>
      <c r="P189" s="40">
        <f>+P178+P182+P188+P174</f>
        <v>1</v>
      </c>
      <c r="Q189" s="40">
        <f>+Q178+Q182+Q188+Q174</f>
        <v>4951</v>
      </c>
      <c r="R189" s="40"/>
      <c r="S189" s="41"/>
      <c r="T189" s="40"/>
      <c r="U189" s="40"/>
      <c r="V189" s="40"/>
      <c r="W189" s="290"/>
    </row>
    <row r="190" spans="2:12" ht="13.5" thickTop="1">
      <c r="B190" s="70"/>
      <c r="C190" s="70"/>
      <c r="D190" s="70"/>
      <c r="E190" s="70"/>
      <c r="F190" s="70"/>
      <c r="G190" s="70"/>
      <c r="H190" s="70"/>
      <c r="I190" s="277"/>
      <c r="L190" s="63" t="s">
        <v>65</v>
      </c>
    </row>
    <row r="191" spans="2:23" ht="12.75">
      <c r="B191" s="70"/>
      <c r="C191" s="70"/>
      <c r="D191" s="70"/>
      <c r="E191" s="70"/>
      <c r="F191" s="70"/>
      <c r="G191" s="70"/>
      <c r="H191" s="70"/>
      <c r="I191" s="277"/>
      <c r="L191" s="348" t="s">
        <v>53</v>
      </c>
      <c r="M191" s="348"/>
      <c r="N191" s="348"/>
      <c r="O191" s="348"/>
      <c r="P191" s="348"/>
      <c r="Q191" s="348"/>
      <c r="R191" s="348"/>
      <c r="S191" s="348"/>
      <c r="T191" s="348"/>
      <c r="U191" s="348"/>
      <c r="V191" s="348"/>
      <c r="W191" s="348"/>
    </row>
    <row r="192" spans="2:23" ht="15.75">
      <c r="B192" s="70"/>
      <c r="C192" s="70"/>
      <c r="D192" s="70"/>
      <c r="E192" s="70"/>
      <c r="F192" s="70"/>
      <c r="G192" s="70"/>
      <c r="H192" s="70"/>
      <c r="I192" s="277"/>
      <c r="L192" s="349" t="s">
        <v>54</v>
      </c>
      <c r="M192" s="349"/>
      <c r="N192" s="349"/>
      <c r="O192" s="349"/>
      <c r="P192" s="349"/>
      <c r="Q192" s="349"/>
      <c r="R192" s="349"/>
      <c r="S192" s="349"/>
      <c r="T192" s="349"/>
      <c r="U192" s="349"/>
      <c r="V192" s="349"/>
      <c r="W192" s="349"/>
    </row>
    <row r="193" spans="2:23" ht="13.5" thickBot="1">
      <c r="B193" s="70"/>
      <c r="C193" s="70"/>
      <c r="D193" s="70"/>
      <c r="E193" s="70"/>
      <c r="F193" s="70"/>
      <c r="G193" s="70"/>
      <c r="H193" s="70"/>
      <c r="I193" s="277"/>
      <c r="W193" s="272" t="s">
        <v>43</v>
      </c>
    </row>
    <row r="194" spans="2:23" ht="17.25" thickBot="1" thickTop="1">
      <c r="B194" s="70"/>
      <c r="C194" s="70"/>
      <c r="D194" s="70"/>
      <c r="E194" s="70"/>
      <c r="F194" s="70"/>
      <c r="G194" s="70"/>
      <c r="H194" s="70"/>
      <c r="I194" s="277"/>
      <c r="L194" s="3"/>
      <c r="M194" s="350" t="s">
        <v>67</v>
      </c>
      <c r="N194" s="351"/>
      <c r="O194" s="351"/>
      <c r="P194" s="351"/>
      <c r="Q194" s="352"/>
      <c r="R194" s="353" t="s">
        <v>68</v>
      </c>
      <c r="S194" s="354"/>
      <c r="T194" s="354"/>
      <c r="U194" s="354"/>
      <c r="V194" s="355"/>
      <c r="W194" s="269" t="s">
        <v>4</v>
      </c>
    </row>
    <row r="195" spans="2:23" ht="13.5" thickTop="1">
      <c r="B195" s="70"/>
      <c r="C195" s="70"/>
      <c r="D195" s="70"/>
      <c r="E195" s="70"/>
      <c r="F195" s="70"/>
      <c r="G195" s="70"/>
      <c r="H195" s="70"/>
      <c r="I195" s="277"/>
      <c r="L195" s="4" t="s">
        <v>5</v>
      </c>
      <c r="M195" s="5"/>
      <c r="N195" s="8"/>
      <c r="O195" s="9"/>
      <c r="P195" s="10"/>
      <c r="Q195" s="11"/>
      <c r="R195" s="5"/>
      <c r="S195" s="8"/>
      <c r="T195" s="9"/>
      <c r="U195" s="10"/>
      <c r="V195" s="11"/>
      <c r="W195" s="270" t="s">
        <v>6</v>
      </c>
    </row>
    <row r="196" spans="2:23" ht="13.5" thickBot="1">
      <c r="B196" s="70"/>
      <c r="C196" s="70"/>
      <c r="D196" s="70"/>
      <c r="E196" s="70"/>
      <c r="F196" s="70"/>
      <c r="G196" s="70"/>
      <c r="H196" s="70"/>
      <c r="I196" s="277"/>
      <c r="L196" s="12"/>
      <c r="M196" s="15" t="s">
        <v>44</v>
      </c>
      <c r="N196" s="16" t="s">
        <v>45</v>
      </c>
      <c r="O196" s="17" t="s">
        <v>46</v>
      </c>
      <c r="P196" s="18" t="s">
        <v>13</v>
      </c>
      <c r="Q196" s="19" t="s">
        <v>9</v>
      </c>
      <c r="R196" s="15" t="s">
        <v>44</v>
      </c>
      <c r="S196" s="16" t="s">
        <v>45</v>
      </c>
      <c r="T196" s="17" t="s">
        <v>46</v>
      </c>
      <c r="U196" s="18" t="s">
        <v>13</v>
      </c>
      <c r="V196" s="19" t="s">
        <v>9</v>
      </c>
      <c r="W196" s="271"/>
    </row>
    <row r="197" spans="2:23" ht="4.5" customHeight="1" thickTop="1">
      <c r="B197" s="70"/>
      <c r="C197" s="70"/>
      <c r="D197" s="70"/>
      <c r="E197" s="70"/>
      <c r="F197" s="70"/>
      <c r="G197" s="70"/>
      <c r="H197" s="70"/>
      <c r="I197" s="277"/>
      <c r="L197" s="4"/>
      <c r="M197" s="23"/>
      <c r="N197" s="24"/>
      <c r="O197" s="25"/>
      <c r="P197" s="26"/>
      <c r="Q197" s="27"/>
      <c r="R197" s="23"/>
      <c r="S197" s="24"/>
      <c r="T197" s="25"/>
      <c r="U197" s="26"/>
      <c r="V197" s="28"/>
      <c r="W197" s="230"/>
    </row>
    <row r="198" spans="2:23" ht="12.75">
      <c r="B198" s="70"/>
      <c r="C198" s="70"/>
      <c r="D198" s="70"/>
      <c r="E198" s="70"/>
      <c r="F198" s="70"/>
      <c r="G198" s="70"/>
      <c r="H198" s="70"/>
      <c r="I198" s="277"/>
      <c r="L198" s="4" t="s">
        <v>14</v>
      </c>
      <c r="M198" s="29">
        <f>+BKK!M198+DMK!M198+CNX!M198+HDY!M198+HKT!M198+CEI!M198</f>
        <v>28</v>
      </c>
      <c r="N198" s="36">
        <f>+BKK!N198+DMK!N198+CNX!N198+HDY!N198+HKT!N198+CEI!N198</f>
        <v>0</v>
      </c>
      <c r="O198" s="33">
        <f>M198+N198</f>
        <v>28</v>
      </c>
      <c r="P198" s="34">
        <f>+BKK!P198+DMK!P198+CNX!P198+HDY!P198+HKT!P198+CEI!P198</f>
        <v>0</v>
      </c>
      <c r="Q198" s="35">
        <f>O198+P198</f>
        <v>28</v>
      </c>
      <c r="R198" s="29">
        <f>+BKK!R198+DMK!R198+CNX!R198+HDY!R198+HKT!R198+CEI!R198</f>
        <v>31</v>
      </c>
      <c r="S198" s="36">
        <f>+BKK!S198+DMK!S198+CNX!S198+HDY!S198+HKT!S198+CEI!S198</f>
        <v>0</v>
      </c>
      <c r="T198" s="33">
        <f>R198+S198</f>
        <v>31</v>
      </c>
      <c r="U198" s="34">
        <f>+BKK!U198+DMK!U198+CNX!U198+HDY!U198+HKT!U198+CEI!U198</f>
        <v>0</v>
      </c>
      <c r="V198" s="31">
        <f>T198+U198</f>
        <v>31</v>
      </c>
      <c r="W198" s="32">
        <f aca="true" t="shared" si="72" ref="W198:W210">IF(Q198=0,0,((V198/Q198)-1)*100)</f>
        <v>10.71428571428572</v>
      </c>
    </row>
    <row r="199" spans="2:23" ht="12.75">
      <c r="B199" s="70"/>
      <c r="C199" s="70"/>
      <c r="D199" s="70"/>
      <c r="E199" s="70"/>
      <c r="F199" s="70"/>
      <c r="G199" s="70"/>
      <c r="H199" s="70"/>
      <c r="I199" s="277"/>
      <c r="L199" s="4" t="s">
        <v>15</v>
      </c>
      <c r="M199" s="29">
        <f>+BKK!M199+DMK!M199+CNX!M199+HDY!M199+HKT!M199+CEI!M199</f>
        <v>34</v>
      </c>
      <c r="N199" s="36">
        <f>+BKK!N199+DMK!N199+CNX!N199+HDY!N199+HKT!N199+CEI!N199</f>
        <v>3</v>
      </c>
      <c r="O199" s="33">
        <f>M199+N199</f>
        <v>37</v>
      </c>
      <c r="P199" s="34">
        <f>+BKK!P199+DMK!P199+CNX!P199+HDY!P199+HKT!P199+CEI!P199</f>
        <v>0</v>
      </c>
      <c r="Q199" s="35">
        <f>O199+P199</f>
        <v>37</v>
      </c>
      <c r="R199" s="29">
        <f>+BKK!R199+DMK!R199+CNX!R199+HDY!R199+HKT!R199+CEI!R199</f>
        <v>34</v>
      </c>
      <c r="S199" s="36">
        <f>+BKK!S199+DMK!S199+CNX!S199+HDY!S199+HKT!S199+CEI!S199</f>
        <v>0</v>
      </c>
      <c r="T199" s="33">
        <f>R199+S199</f>
        <v>34</v>
      </c>
      <c r="U199" s="34">
        <f>+BKK!U199+DMK!U199+CNX!U199+HDY!U199+HKT!U199+CEI!U199</f>
        <v>0</v>
      </c>
      <c r="V199" s="31">
        <f>T199+U199</f>
        <v>34</v>
      </c>
      <c r="W199" s="32">
        <f t="shared" si="72"/>
        <v>-8.108108108108103</v>
      </c>
    </row>
    <row r="200" spans="2:23" ht="13.5" thickBot="1">
      <c r="B200" s="70"/>
      <c r="C200" s="70"/>
      <c r="D200" s="70"/>
      <c r="E200" s="70"/>
      <c r="F200" s="70"/>
      <c r="G200" s="70"/>
      <c r="H200" s="70"/>
      <c r="I200" s="277"/>
      <c r="L200" s="12" t="s">
        <v>16</v>
      </c>
      <c r="M200" s="29">
        <f>+BKK!M200+DMK!M200+CNX!M200+HDY!M200+HKT!M200+CEI!M200</f>
        <v>10</v>
      </c>
      <c r="N200" s="36">
        <f>+BKK!N200+DMK!N200+CNX!N200+HDY!N200+HKT!N200+CEI!N200</f>
        <v>10</v>
      </c>
      <c r="O200" s="33">
        <f>M200+N200</f>
        <v>20</v>
      </c>
      <c r="P200" s="34">
        <f>+BKK!P200+DMK!P200+CNX!P200+HDY!P200+HKT!P200+CEI!P200</f>
        <v>0</v>
      </c>
      <c r="Q200" s="35">
        <f>O200+P200</f>
        <v>20</v>
      </c>
      <c r="R200" s="29">
        <f>+BKK!R200+DMK!R200+CNX!R200+HDY!R200+HKT!R200+CEI!R200</f>
        <v>42</v>
      </c>
      <c r="S200" s="36">
        <f>+BKK!S200+DMK!S200+CNX!S200+HDY!S200+HKT!S200+CEI!S200</f>
        <v>0</v>
      </c>
      <c r="T200" s="33">
        <f>R200+S200</f>
        <v>42</v>
      </c>
      <c r="U200" s="34">
        <f>+BKK!U200+DMK!U200+CNX!U200+HDY!U200+HKT!U200+CEI!U200</f>
        <v>0</v>
      </c>
      <c r="V200" s="31">
        <f>T200+U200</f>
        <v>42</v>
      </c>
      <c r="W200" s="32">
        <f t="shared" si="72"/>
        <v>110.00000000000001</v>
      </c>
    </row>
    <row r="201" spans="2:23" ht="14.25" thickBot="1" thickTop="1">
      <c r="B201" s="70"/>
      <c r="C201" s="70"/>
      <c r="D201" s="70"/>
      <c r="E201" s="70"/>
      <c r="F201" s="70"/>
      <c r="G201" s="70"/>
      <c r="H201" s="70"/>
      <c r="I201" s="277"/>
      <c r="L201" s="39" t="s">
        <v>17</v>
      </c>
      <c r="M201" s="40">
        <f>+M198+M199+M200</f>
        <v>72</v>
      </c>
      <c r="N201" s="41">
        <f>+N198+N199+N200</f>
        <v>13</v>
      </c>
      <c r="O201" s="40">
        <f>+O198+O199+O200</f>
        <v>85</v>
      </c>
      <c r="P201" s="40">
        <f>+P198+P199+P200</f>
        <v>0</v>
      </c>
      <c r="Q201" s="40">
        <f>Q200+Q198+Q199</f>
        <v>85</v>
      </c>
      <c r="R201" s="40">
        <f>+R198+R199+R200</f>
        <v>107</v>
      </c>
      <c r="S201" s="41">
        <f>+S198+S199+S200</f>
        <v>0</v>
      </c>
      <c r="T201" s="40">
        <f>+T198+T199+T200</f>
        <v>107</v>
      </c>
      <c r="U201" s="40">
        <f>+U198+U199+U200</f>
        <v>0</v>
      </c>
      <c r="V201" s="42">
        <f>+V198+V199+V200</f>
        <v>107</v>
      </c>
      <c r="W201" s="54">
        <f t="shared" si="72"/>
        <v>25.882352941176467</v>
      </c>
    </row>
    <row r="202" spans="2:23" ht="13.5" thickTop="1">
      <c r="B202" s="70"/>
      <c r="C202" s="70"/>
      <c r="D202" s="70"/>
      <c r="E202" s="70"/>
      <c r="F202" s="70"/>
      <c r="G202" s="70"/>
      <c r="H202" s="70"/>
      <c r="I202" s="277"/>
      <c r="L202" s="4" t="s">
        <v>18</v>
      </c>
      <c r="M202" s="29">
        <f>+BKK!M202+DMK!M202+CNX!M202+HDY!M202+HKT!M202+CEI!M202</f>
        <v>48</v>
      </c>
      <c r="N202" s="36">
        <f>+BKK!N202+DMK!N202+CNX!N202+HDY!N202+HKT!N202+CEI!N202</f>
        <v>11</v>
      </c>
      <c r="O202" s="33">
        <f>M202+N202</f>
        <v>59</v>
      </c>
      <c r="P202" s="34">
        <f>+BKK!P202+DMK!P202+CNX!P202+HDY!P202+HKT!P202+CEI!P202</f>
        <v>0</v>
      </c>
      <c r="Q202" s="35">
        <f>O202+P202</f>
        <v>59</v>
      </c>
      <c r="R202" s="29">
        <f>+BKK!R202+DMK!R202+CNX!R202+HDY!R202+HKT!R202+CEI!R202</f>
        <v>32</v>
      </c>
      <c r="S202" s="36">
        <f>+BKK!S202+DMK!S202+CNX!S202+HDY!S202+HKT!S202+CEI!S202</f>
        <v>0</v>
      </c>
      <c r="T202" s="33">
        <f>R202+S202</f>
        <v>32</v>
      </c>
      <c r="U202" s="34">
        <f>+BKK!U202+DMK!U202+CNX!U202+HDY!U202+HKT!U202+CEI!U202</f>
        <v>0</v>
      </c>
      <c r="V202" s="31">
        <f>T202+U202</f>
        <v>32</v>
      </c>
      <c r="W202" s="32">
        <f t="shared" si="72"/>
        <v>-45.76271186440678</v>
      </c>
    </row>
    <row r="203" spans="2:23" ht="12.75">
      <c r="B203" s="70"/>
      <c r="C203" s="70"/>
      <c r="D203" s="70"/>
      <c r="E203" s="70"/>
      <c r="F203" s="70"/>
      <c r="G203" s="70"/>
      <c r="H203" s="70"/>
      <c r="I203" s="277"/>
      <c r="L203" s="4" t="s">
        <v>19</v>
      </c>
      <c r="M203" s="29">
        <f>+BKK!M203+DMK!M203+CNX!M203+HDY!M203+HKT!M203+CEI!M203</f>
        <v>32</v>
      </c>
      <c r="N203" s="36">
        <f>+BKK!N203+DMK!N203+CNX!N203+HDY!N203+HKT!N203+CEI!N203</f>
        <v>8</v>
      </c>
      <c r="O203" s="33">
        <f>M203+N203</f>
        <v>40</v>
      </c>
      <c r="P203" s="34">
        <f>+BKK!P203+DMK!P203+CNX!P203+HDY!P203+HKT!P203+CEI!P203</f>
        <v>0</v>
      </c>
      <c r="Q203" s="35">
        <f>O203+P203</f>
        <v>40</v>
      </c>
      <c r="R203" s="29">
        <f>+BKK!R203+DMK!R203+CNX!R203+HDY!R203+HKT!R203+CEI!R203</f>
        <v>32</v>
      </c>
      <c r="S203" s="36">
        <f>+BKK!S203+DMK!S203+CNX!S203+HDY!S203+HKT!S203+CEI!S203</f>
        <v>6</v>
      </c>
      <c r="T203" s="33">
        <f>R203+S203</f>
        <v>38</v>
      </c>
      <c r="U203" s="34">
        <f>+BKK!U203+DMK!U203+CNX!U203+HDY!U203+HKT!U203+CEI!U203</f>
        <v>0</v>
      </c>
      <c r="V203" s="31">
        <f>T203+U203</f>
        <v>38</v>
      </c>
      <c r="W203" s="32">
        <f t="shared" si="72"/>
        <v>-5.000000000000004</v>
      </c>
    </row>
    <row r="204" spans="2:23" ht="13.5" thickBot="1">
      <c r="B204" s="70"/>
      <c r="C204" s="70"/>
      <c r="D204" s="70"/>
      <c r="E204" s="70"/>
      <c r="F204" s="70"/>
      <c r="G204" s="70"/>
      <c r="H204" s="70"/>
      <c r="I204" s="277"/>
      <c r="L204" s="4" t="s">
        <v>20</v>
      </c>
      <c r="M204" s="29">
        <f>+BKK!M204+DMK!M204+CNX!M204+HDY!M204+HKT!M204+CEI!M204</f>
        <v>22</v>
      </c>
      <c r="N204" s="36">
        <f>+BKK!N204+DMK!N204+CNX!N204+HDY!N204+HKT!N204+CEI!N204</f>
        <v>0</v>
      </c>
      <c r="O204" s="33">
        <f>M204+N204</f>
        <v>22</v>
      </c>
      <c r="P204" s="34">
        <f>+BKK!P204+DMK!P204+CNX!P204+HDY!P204+HKT!P204+CEI!P204</f>
        <v>0</v>
      </c>
      <c r="Q204" s="35">
        <f>O204+P204</f>
        <v>22</v>
      </c>
      <c r="R204" s="29">
        <f>+BKK!R204+DMK!R204+CNX!R204+HDY!R204+HKT!R204+CEI!R204</f>
        <v>44</v>
      </c>
      <c r="S204" s="36">
        <f>+BKK!S204+DMK!S204+CNX!S204+HDY!S204+HKT!S204+CEI!S204</f>
        <v>19</v>
      </c>
      <c r="T204" s="33">
        <f>R204+S204</f>
        <v>63</v>
      </c>
      <c r="U204" s="34">
        <f>+BKK!U204+DMK!U204+CNX!U204+HDY!U204+HKT!U204+CEI!U204</f>
        <v>0</v>
      </c>
      <c r="V204" s="31">
        <f>T204+U204</f>
        <v>63</v>
      </c>
      <c r="W204" s="32">
        <f>IF(Q204=0,0,((V204/Q204)-1)*100)</f>
        <v>186.36363636363637</v>
      </c>
    </row>
    <row r="205" spans="2:23" ht="14.25" thickBot="1" thickTop="1">
      <c r="B205" s="70"/>
      <c r="C205" s="70"/>
      <c r="D205" s="70"/>
      <c r="E205" s="70"/>
      <c r="F205" s="70"/>
      <c r="G205" s="70"/>
      <c r="H205" s="70"/>
      <c r="I205" s="277"/>
      <c r="L205" s="44" t="s">
        <v>57</v>
      </c>
      <c r="M205" s="45">
        <f aca="true" t="shared" si="73" ref="M205:V205">M203+M202+M204</f>
        <v>102</v>
      </c>
      <c r="N205" s="46">
        <f t="shared" si="73"/>
        <v>19</v>
      </c>
      <c r="O205" s="49">
        <f t="shared" si="73"/>
        <v>121</v>
      </c>
      <c r="P205" s="47">
        <f t="shared" si="73"/>
        <v>0</v>
      </c>
      <c r="Q205" s="100">
        <f t="shared" si="73"/>
        <v>121</v>
      </c>
      <c r="R205" s="45">
        <f t="shared" si="73"/>
        <v>108</v>
      </c>
      <c r="S205" s="46">
        <f t="shared" si="73"/>
        <v>25</v>
      </c>
      <c r="T205" s="47">
        <f t="shared" si="73"/>
        <v>133</v>
      </c>
      <c r="U205" s="47">
        <f t="shared" si="73"/>
        <v>0</v>
      </c>
      <c r="V205" s="47">
        <f t="shared" si="73"/>
        <v>133</v>
      </c>
      <c r="W205" s="211">
        <f t="shared" si="72"/>
        <v>9.917355371900815</v>
      </c>
    </row>
    <row r="206" spans="2:23" ht="13.5" thickTop="1">
      <c r="B206" s="70"/>
      <c r="C206" s="70"/>
      <c r="D206" s="70"/>
      <c r="E206" s="70"/>
      <c r="F206" s="70"/>
      <c r="G206" s="70"/>
      <c r="H206" s="70"/>
      <c r="I206" s="277"/>
      <c r="L206" s="4" t="s">
        <v>22</v>
      </c>
      <c r="M206" s="29">
        <f>+BKK!M206+DMK!M206+CNX!M206+HDY!M206+HKT!M206+CEI!M206</f>
        <v>29</v>
      </c>
      <c r="N206" s="36">
        <f>+BKK!N206+DMK!N206+CNX!N206+HDY!N206+HKT!N206+CEI!N206</f>
        <v>0</v>
      </c>
      <c r="O206" s="33">
        <f>M206+N206</f>
        <v>29</v>
      </c>
      <c r="P206" s="34">
        <f>+BKK!P206+DMK!P206+CNX!P206+HDY!P206+HKT!P206+CEI!P206</f>
        <v>0</v>
      </c>
      <c r="Q206" s="35">
        <f>O206+P206</f>
        <v>29</v>
      </c>
      <c r="R206" s="29">
        <f>+BKK!R206+DMK!R206+CNX!R206+HDY!R206+HKT!R206+CEI!R206</f>
        <v>29</v>
      </c>
      <c r="S206" s="36">
        <f>+BKK!S206+DMK!S206+CNX!S206+HDY!S206+HKT!S206+CEI!S206</f>
        <v>16</v>
      </c>
      <c r="T206" s="33">
        <f>+BKK!T206+DMK!T206+CNX!T206+HDY!T206+HKT!T206+CEI!T206</f>
        <v>45</v>
      </c>
      <c r="U206" s="34">
        <f>+BKK!U206+DMK!U206+CNX!U206+HDY!U206+HKT!U206+CEI!U206</f>
        <v>0</v>
      </c>
      <c r="V206" s="31">
        <f>+BKK!V206+DMK!V206+CNX!V206+HDY!V206+HKT!V206+CEI!V206</f>
        <v>45</v>
      </c>
      <c r="W206" s="289">
        <f t="shared" si="72"/>
        <v>55.172413793103445</v>
      </c>
    </row>
    <row r="207" spans="2:23" ht="12.75">
      <c r="B207" s="70"/>
      <c r="C207" s="70"/>
      <c r="D207" s="70"/>
      <c r="E207" s="70"/>
      <c r="F207" s="70"/>
      <c r="G207" s="70"/>
      <c r="H207" s="70"/>
      <c r="I207" s="277"/>
      <c r="L207" s="4" t="s">
        <v>23</v>
      </c>
      <c r="M207" s="29">
        <f>+BKK!M207+DMK!M207+CNX!M207+HDY!M207+HKT!M207+CEI!M207</f>
        <v>31</v>
      </c>
      <c r="N207" s="36">
        <f>+BKK!N207+DMK!N207+CNX!N207+HDY!N207+HKT!N207+CEI!N207</f>
        <v>0</v>
      </c>
      <c r="O207" s="33">
        <f>M207+N207</f>
        <v>31</v>
      </c>
      <c r="P207" s="34">
        <f>+BKK!P207+DMK!P207+CNX!P207+HDY!P207+HKT!P207+CEI!P207</f>
        <v>0</v>
      </c>
      <c r="Q207" s="35">
        <f>O207+P207</f>
        <v>31</v>
      </c>
      <c r="R207" s="29">
        <f>+BKK!R207+DMK!R207+CNX!R207+HDY!R207+HKT!R207+CEI!R207</f>
        <v>30</v>
      </c>
      <c r="S207" s="36">
        <f>+BKK!S207+DMK!S207+CNX!S207+HDY!S207+HKT!S207+CEI!S207</f>
        <v>13</v>
      </c>
      <c r="T207" s="33">
        <f>+BKK!T207+DMK!T207+CNX!T207+HDY!T207+HKT!T207+CEI!T207</f>
        <v>43</v>
      </c>
      <c r="U207" s="34">
        <f>+BKK!U207+DMK!U207+CNX!U207+HDY!U207+HKT!U207+CEI!U207</f>
        <v>0</v>
      </c>
      <c r="V207" s="31">
        <f>+BKK!V207+DMK!V207+CNX!V207+HDY!V207+HKT!V207+CEI!V207</f>
        <v>43</v>
      </c>
      <c r="W207" s="289">
        <f>IF(Q207=0,0,((V207/Q207)-1)*100)</f>
        <v>38.70967741935485</v>
      </c>
    </row>
    <row r="208" spans="2:23" ht="13.5" thickBot="1">
      <c r="B208" s="70"/>
      <c r="C208" s="70"/>
      <c r="D208" s="70"/>
      <c r="E208" s="70"/>
      <c r="F208" s="70"/>
      <c r="G208" s="70"/>
      <c r="H208" s="70"/>
      <c r="I208" s="277"/>
      <c r="L208" s="4" t="s">
        <v>24</v>
      </c>
      <c r="M208" s="29">
        <f>+BKK!M208+DMK!M208+CNX!M208+HDY!M208+HKT!M208+CEI!M208</f>
        <v>26</v>
      </c>
      <c r="N208" s="36">
        <f>+BKK!N208+DMK!N208+CNX!N208+HDY!N208+HKT!N208+CEI!N208</f>
        <v>0</v>
      </c>
      <c r="O208" s="51">
        <f>M208+N208</f>
        <v>26</v>
      </c>
      <c r="P208" s="52">
        <f>+BKK!P208+DMK!P208+CNX!P208+HDY!P208+HKT!P208+CEI!P208</f>
        <v>0</v>
      </c>
      <c r="Q208" s="35">
        <f>O208+P208</f>
        <v>26</v>
      </c>
      <c r="R208" s="29">
        <f>+BKK!R208+DMK!R208+CNX!R208+HDY!R208+HKT!R208+CEI!R208</f>
        <v>25</v>
      </c>
      <c r="S208" s="36">
        <f>+BKK!S208+DMK!S208+CNX!S208+HDY!S208+HKT!S208+CEI!S208</f>
        <v>27</v>
      </c>
      <c r="T208" s="51">
        <f>+BKK!T208+DMK!T208+CNX!T208+HDY!T208+HKT!T208+CEI!T208</f>
        <v>52</v>
      </c>
      <c r="U208" s="52">
        <f>+BKK!U208+DMK!U208+CNX!U208+HDY!U208+HKT!U208+CEI!U208</f>
        <v>0</v>
      </c>
      <c r="V208" s="31">
        <f>+BKK!V208+DMK!V208+CNX!V208+HDY!V208+HKT!V208+CEI!V208</f>
        <v>52</v>
      </c>
      <c r="W208" s="289">
        <f>IF(Q208=0,0,((V208/Q208)-1)*100)</f>
        <v>100</v>
      </c>
    </row>
    <row r="209" spans="2:23" ht="14.25" thickBot="1" thickTop="1">
      <c r="B209" s="70"/>
      <c r="C209" s="70"/>
      <c r="D209" s="70"/>
      <c r="E209" s="70"/>
      <c r="F209" s="70"/>
      <c r="G209" s="70"/>
      <c r="H209" s="70"/>
      <c r="I209" s="277"/>
      <c r="L209" s="44" t="s">
        <v>25</v>
      </c>
      <c r="M209" s="45">
        <f aca="true" t="shared" si="74" ref="M209:V209">+M206+M207+M208</f>
        <v>86</v>
      </c>
      <c r="N209" s="45">
        <f t="shared" si="74"/>
        <v>0</v>
      </c>
      <c r="O209" s="47">
        <f t="shared" si="74"/>
        <v>86</v>
      </c>
      <c r="P209" s="47">
        <f t="shared" si="74"/>
        <v>0</v>
      </c>
      <c r="Q209" s="47">
        <f t="shared" si="74"/>
        <v>86</v>
      </c>
      <c r="R209" s="45">
        <f t="shared" si="74"/>
        <v>84</v>
      </c>
      <c r="S209" s="45">
        <f t="shared" si="74"/>
        <v>56</v>
      </c>
      <c r="T209" s="47">
        <f t="shared" si="74"/>
        <v>140</v>
      </c>
      <c r="U209" s="47">
        <f t="shared" si="74"/>
        <v>0</v>
      </c>
      <c r="V209" s="47">
        <f t="shared" si="74"/>
        <v>140</v>
      </c>
      <c r="W209" s="290">
        <f>IF(Q209=0,0,((V209/Q209)-1)*100)</f>
        <v>62.7906976744186</v>
      </c>
    </row>
    <row r="210" spans="2:23" ht="14.25" thickBot="1" thickTop="1">
      <c r="B210" s="70"/>
      <c r="C210" s="70"/>
      <c r="D210" s="70"/>
      <c r="E210" s="70"/>
      <c r="F210" s="70"/>
      <c r="G210" s="70"/>
      <c r="H210" s="70"/>
      <c r="I210" s="277"/>
      <c r="L210" s="4" t="s">
        <v>27</v>
      </c>
      <c r="M210" s="29">
        <f>+BKK!M210+DMK!M210+CNX!M210+HDY!M210+HKT!M210+CEI!M210</f>
        <v>34</v>
      </c>
      <c r="N210" s="36">
        <f>+BKK!N210+DMK!N210+CNX!N210+HDY!N210+HKT!N210+CEI!N210</f>
        <v>0</v>
      </c>
      <c r="O210" s="51">
        <f>M210+N210</f>
        <v>34</v>
      </c>
      <c r="P210" s="59">
        <f>+BKK!P210+DMK!P210+CNX!P210+HDY!P210+HKT!P210+CEI!P210</f>
        <v>0</v>
      </c>
      <c r="Q210" s="35">
        <f>O210+P210</f>
        <v>34</v>
      </c>
      <c r="R210" s="29">
        <f>+BKK!R210+DMK!R210+CNX!R210+HDY!R210+HKT!R210+CEI!R210</f>
        <v>32</v>
      </c>
      <c r="S210" s="36">
        <f>+BKK!S210+DMK!S210+CNX!S210+HDY!S210+HKT!S210+CEI!S210</f>
        <v>16</v>
      </c>
      <c r="T210" s="51">
        <f>+BKK!T210+DMK!T210+CNX!T210+HDY!T210+HKT!T210+CEI!T210</f>
        <v>48</v>
      </c>
      <c r="U210" s="59">
        <f>+BKK!U210+DMK!U210+CNX!U210+HDY!U210+HKT!U210+CEI!U210</f>
        <v>0</v>
      </c>
      <c r="V210" s="31">
        <f>+BKK!V210+DMK!V210+CNX!V210+HDY!V210+HKT!V210+CEI!V210</f>
        <v>48</v>
      </c>
      <c r="W210" s="289">
        <f t="shared" si="72"/>
        <v>41.176470588235304</v>
      </c>
    </row>
    <row r="211" spans="1:23" ht="14.25" thickBot="1" thickTop="1">
      <c r="A211" s="244"/>
      <c r="B211" s="262"/>
      <c r="C211" s="263"/>
      <c r="D211" s="263"/>
      <c r="E211" s="263"/>
      <c r="F211" s="263"/>
      <c r="G211" s="263"/>
      <c r="H211" s="263"/>
      <c r="I211" s="310"/>
      <c r="J211" s="244"/>
      <c r="L211" s="39" t="s">
        <v>69</v>
      </c>
      <c r="M211" s="40">
        <f aca="true" t="shared" si="75" ref="M211:V211">+M205+M209+M210</f>
        <v>222</v>
      </c>
      <c r="N211" s="41">
        <f t="shared" si="75"/>
        <v>19</v>
      </c>
      <c r="O211" s="40">
        <f t="shared" si="75"/>
        <v>241</v>
      </c>
      <c r="P211" s="40">
        <f t="shared" si="75"/>
        <v>0</v>
      </c>
      <c r="Q211" s="40">
        <f t="shared" si="75"/>
        <v>241</v>
      </c>
      <c r="R211" s="40">
        <f t="shared" si="75"/>
        <v>224</v>
      </c>
      <c r="S211" s="41">
        <f t="shared" si="75"/>
        <v>97</v>
      </c>
      <c r="T211" s="40">
        <f t="shared" si="75"/>
        <v>321</v>
      </c>
      <c r="U211" s="40">
        <f t="shared" si="75"/>
        <v>0</v>
      </c>
      <c r="V211" s="42">
        <f t="shared" si="75"/>
        <v>321</v>
      </c>
      <c r="W211" s="290">
        <f>IF(Q211=0,0,((V211/Q211)-1)*100)</f>
        <v>33.19502074688796</v>
      </c>
    </row>
    <row r="212" spans="1:23" ht="14.25" thickBot="1" thickTop="1">
      <c r="A212" s="70"/>
      <c r="B212" s="262"/>
      <c r="C212" s="263"/>
      <c r="D212" s="263"/>
      <c r="E212" s="263"/>
      <c r="F212" s="263"/>
      <c r="G212" s="263"/>
      <c r="H212" s="263"/>
      <c r="I212" s="310"/>
      <c r="J212" s="70"/>
      <c r="L212" s="39" t="s">
        <v>70</v>
      </c>
      <c r="M212" s="40">
        <f aca="true" t="shared" si="76" ref="M212:V212">+M201+M205+M209+M210</f>
        <v>294</v>
      </c>
      <c r="N212" s="41">
        <f t="shared" si="76"/>
        <v>32</v>
      </c>
      <c r="O212" s="40">
        <f t="shared" si="76"/>
        <v>326</v>
      </c>
      <c r="P212" s="40">
        <f t="shared" si="76"/>
        <v>0</v>
      </c>
      <c r="Q212" s="40">
        <f t="shared" si="76"/>
        <v>326</v>
      </c>
      <c r="R212" s="40">
        <f t="shared" si="76"/>
        <v>331</v>
      </c>
      <c r="S212" s="41">
        <f t="shared" si="76"/>
        <v>97</v>
      </c>
      <c r="T212" s="40">
        <f t="shared" si="76"/>
        <v>428</v>
      </c>
      <c r="U212" s="40">
        <f t="shared" si="76"/>
        <v>0</v>
      </c>
      <c r="V212" s="42">
        <f t="shared" si="76"/>
        <v>428</v>
      </c>
      <c r="W212" s="290">
        <f>IF(Q212=0,0,((V212/Q212)-1)*100)</f>
        <v>31.288343558282207</v>
      </c>
    </row>
    <row r="213" spans="2:23" ht="13.5" thickTop="1">
      <c r="B213" s="70"/>
      <c r="C213" s="70"/>
      <c r="D213" s="70"/>
      <c r="E213" s="70"/>
      <c r="F213" s="70"/>
      <c r="G213" s="70"/>
      <c r="H213" s="70"/>
      <c r="I213" s="277"/>
      <c r="L213" s="4" t="s">
        <v>28</v>
      </c>
      <c r="M213" s="29">
        <f>+BKK!M213+DMK!M213+CNX!M213+HDY!M213+HKT!M213+CEI!M213</f>
        <v>48</v>
      </c>
      <c r="N213" s="36">
        <f>+BKK!N213+DMK!N213+CNX!N213+HDY!N213+HKT!N213+CEI!N213</f>
        <v>0</v>
      </c>
      <c r="O213" s="51">
        <f>M213+N213</f>
        <v>48</v>
      </c>
      <c r="P213" s="34">
        <f>+BKK!P213+DMK!P213+CNX!P213+HDY!P213+HKT!P213+CEI!P213</f>
        <v>0</v>
      </c>
      <c r="Q213" s="35">
        <f>O213+P213</f>
        <v>48</v>
      </c>
      <c r="R213" s="29"/>
      <c r="S213" s="36"/>
      <c r="T213" s="51"/>
      <c r="U213" s="34"/>
      <c r="V213" s="31"/>
      <c r="W213" s="289"/>
    </row>
    <row r="214" spans="2:23" ht="13.5" thickBot="1">
      <c r="B214" s="70"/>
      <c r="C214" s="70"/>
      <c r="D214" s="70"/>
      <c r="E214" s="70"/>
      <c r="F214" s="70"/>
      <c r="G214" s="70"/>
      <c r="H214" s="70"/>
      <c r="I214" s="277"/>
      <c r="L214" s="4" t="s">
        <v>29</v>
      </c>
      <c r="M214" s="29">
        <f>+BKK!M214+DMK!M214+CNX!M214+HDY!M214+HKT!M214+CEI!M214</f>
        <v>35</v>
      </c>
      <c r="N214" s="36">
        <f>+BKK!N214+DMK!N214+CNX!N214+HDY!N214+HKT!N214+CEI!N214</f>
        <v>1</v>
      </c>
      <c r="O214" s="33">
        <f>M214+N214</f>
        <v>36</v>
      </c>
      <c r="P214" s="52">
        <f>+BKK!P214+DMK!P214+CNX!P214+HDY!P214+HKT!P214+CEI!P214</f>
        <v>0</v>
      </c>
      <c r="Q214" s="35">
        <f>O214+P214</f>
        <v>36</v>
      </c>
      <c r="R214" s="29"/>
      <c r="S214" s="36"/>
      <c r="T214" s="33"/>
      <c r="U214" s="52"/>
      <c r="V214" s="31"/>
      <c r="W214" s="289"/>
    </row>
    <row r="215" spans="2:23" ht="14.25" thickBot="1" thickTop="1">
      <c r="B215" s="70"/>
      <c r="C215" s="70"/>
      <c r="D215" s="70"/>
      <c r="E215" s="70"/>
      <c r="F215" s="70"/>
      <c r="G215" s="70"/>
      <c r="H215" s="70"/>
      <c r="I215" s="277"/>
      <c r="L215" s="39" t="s">
        <v>30</v>
      </c>
      <c r="M215" s="40">
        <f>+M210+M213+M214</f>
        <v>117</v>
      </c>
      <c r="N215" s="41">
        <f>+N210+N213+N214</f>
        <v>1</v>
      </c>
      <c r="O215" s="40">
        <f>+O210+O213+O214</f>
        <v>118</v>
      </c>
      <c r="P215" s="40">
        <f>+P210+P213+P214</f>
        <v>0</v>
      </c>
      <c r="Q215" s="43">
        <f>+Q210+Q213+Q214</f>
        <v>118</v>
      </c>
      <c r="R215" s="40"/>
      <c r="S215" s="41"/>
      <c r="T215" s="40"/>
      <c r="U215" s="40"/>
      <c r="V215" s="42"/>
      <c r="W215" s="290"/>
    </row>
    <row r="216" spans="2:23" ht="14.25" thickBot="1" thickTop="1">
      <c r="B216" s="70"/>
      <c r="C216" s="70"/>
      <c r="D216" s="70"/>
      <c r="E216" s="70"/>
      <c r="F216" s="70"/>
      <c r="G216" s="70"/>
      <c r="H216" s="70"/>
      <c r="I216" s="277"/>
      <c r="L216" s="39" t="s">
        <v>9</v>
      </c>
      <c r="M216" s="40">
        <f>+M205+M209+M215+M201</f>
        <v>377</v>
      </c>
      <c r="N216" s="41">
        <f>+N205+N209+N215+N201</f>
        <v>33</v>
      </c>
      <c r="O216" s="40">
        <f>+O205+O209+O215+O201</f>
        <v>410</v>
      </c>
      <c r="P216" s="40">
        <f>+P205+P209+P215+P201</f>
        <v>0</v>
      </c>
      <c r="Q216" s="40">
        <f>+Q205+Q209+Q215+Q201</f>
        <v>410</v>
      </c>
      <c r="R216" s="40"/>
      <c r="S216" s="41"/>
      <c r="T216" s="40"/>
      <c r="U216" s="40"/>
      <c r="V216" s="40"/>
      <c r="W216" s="290"/>
    </row>
    <row r="217" spans="2:12" ht="13.5" thickTop="1">
      <c r="B217" s="70"/>
      <c r="C217" s="70"/>
      <c r="D217" s="70"/>
      <c r="E217" s="70"/>
      <c r="F217" s="70"/>
      <c r="G217" s="70"/>
      <c r="H217" s="70"/>
      <c r="I217" s="277"/>
      <c r="L217" s="63" t="s">
        <v>65</v>
      </c>
    </row>
    <row r="218" spans="2:23" ht="12.75">
      <c r="B218" s="70"/>
      <c r="C218" s="70"/>
      <c r="D218" s="70"/>
      <c r="E218" s="70"/>
      <c r="F218" s="70"/>
      <c r="G218" s="70"/>
      <c r="H218" s="70"/>
      <c r="I218" s="277"/>
      <c r="L218" s="348" t="s">
        <v>55</v>
      </c>
      <c r="M218" s="348"/>
      <c r="N218" s="348"/>
      <c r="O218" s="348"/>
      <c r="P218" s="348"/>
      <c r="Q218" s="348"/>
      <c r="R218" s="348"/>
      <c r="S218" s="348"/>
      <c r="T218" s="348"/>
      <c r="U218" s="348"/>
      <c r="V218" s="348"/>
      <c r="W218" s="348"/>
    </row>
    <row r="219" spans="2:23" ht="15.75">
      <c r="B219" s="70"/>
      <c r="C219" s="70"/>
      <c r="D219" s="70"/>
      <c r="E219" s="70"/>
      <c r="F219" s="70"/>
      <c r="G219" s="70"/>
      <c r="H219" s="70"/>
      <c r="I219" s="277"/>
      <c r="L219" s="349" t="s">
        <v>56</v>
      </c>
      <c r="M219" s="349"/>
      <c r="N219" s="349"/>
      <c r="O219" s="349"/>
      <c r="P219" s="349"/>
      <c r="Q219" s="349"/>
      <c r="R219" s="349"/>
      <c r="S219" s="349"/>
      <c r="T219" s="349"/>
      <c r="U219" s="349"/>
      <c r="V219" s="349"/>
      <c r="W219" s="349"/>
    </row>
    <row r="220" spans="2:23" ht="13.5" thickBot="1">
      <c r="B220" s="70"/>
      <c r="C220" s="70"/>
      <c r="D220" s="70"/>
      <c r="E220" s="70"/>
      <c r="F220" s="70"/>
      <c r="G220" s="70"/>
      <c r="H220" s="70"/>
      <c r="I220" s="277"/>
      <c r="W220" s="272" t="s">
        <v>43</v>
      </c>
    </row>
    <row r="221" spans="2:23" ht="17.25" thickBot="1" thickTop="1">
      <c r="B221" s="70"/>
      <c r="C221" s="70"/>
      <c r="D221" s="70"/>
      <c r="E221" s="70"/>
      <c r="F221" s="70"/>
      <c r="G221" s="70"/>
      <c r="H221" s="70"/>
      <c r="I221" s="277"/>
      <c r="L221" s="3"/>
      <c r="M221" s="350" t="s">
        <v>67</v>
      </c>
      <c r="N221" s="351"/>
      <c r="O221" s="351"/>
      <c r="P221" s="351"/>
      <c r="Q221" s="352"/>
      <c r="R221" s="353" t="s">
        <v>68</v>
      </c>
      <c r="S221" s="354"/>
      <c r="T221" s="354"/>
      <c r="U221" s="354"/>
      <c r="V221" s="355"/>
      <c r="W221" s="269" t="s">
        <v>4</v>
      </c>
    </row>
    <row r="222" spans="2:23" ht="13.5" thickTop="1">
      <c r="B222" s="70"/>
      <c r="C222" s="70"/>
      <c r="D222" s="70"/>
      <c r="E222" s="70"/>
      <c r="F222" s="70"/>
      <c r="G222" s="70"/>
      <c r="H222" s="70"/>
      <c r="I222" s="277"/>
      <c r="L222" s="4" t="s">
        <v>5</v>
      </c>
      <c r="M222" s="5"/>
      <c r="N222" s="8"/>
      <c r="O222" s="9"/>
      <c r="P222" s="10"/>
      <c r="Q222" s="11"/>
      <c r="R222" s="5"/>
      <c r="S222" s="8"/>
      <c r="T222" s="9"/>
      <c r="U222" s="10"/>
      <c r="V222" s="11"/>
      <c r="W222" s="270" t="s">
        <v>6</v>
      </c>
    </row>
    <row r="223" spans="2:23" ht="13.5" thickBot="1">
      <c r="B223" s="70"/>
      <c r="C223" s="70"/>
      <c r="D223" s="70"/>
      <c r="E223" s="70"/>
      <c r="F223" s="70"/>
      <c r="G223" s="70"/>
      <c r="H223" s="70"/>
      <c r="I223" s="277"/>
      <c r="L223" s="12"/>
      <c r="M223" s="15" t="s">
        <v>44</v>
      </c>
      <c r="N223" s="16" t="s">
        <v>45</v>
      </c>
      <c r="O223" s="17" t="s">
        <v>58</v>
      </c>
      <c r="P223" s="18" t="s">
        <v>13</v>
      </c>
      <c r="Q223" s="19" t="s">
        <v>9</v>
      </c>
      <c r="R223" s="15" t="s">
        <v>44</v>
      </c>
      <c r="S223" s="16" t="s">
        <v>45</v>
      </c>
      <c r="T223" s="17" t="s">
        <v>58</v>
      </c>
      <c r="U223" s="18" t="s">
        <v>13</v>
      </c>
      <c r="V223" s="19" t="s">
        <v>9</v>
      </c>
      <c r="W223" s="271"/>
    </row>
    <row r="224" spans="2:23" ht="5.25" customHeight="1" thickTop="1">
      <c r="B224" s="70"/>
      <c r="C224" s="70"/>
      <c r="D224" s="70"/>
      <c r="E224" s="70"/>
      <c r="F224" s="70"/>
      <c r="G224" s="70"/>
      <c r="H224" s="70"/>
      <c r="I224" s="277"/>
      <c r="L224" s="4"/>
      <c r="M224" s="23"/>
      <c r="N224" s="24"/>
      <c r="O224" s="25"/>
      <c r="P224" s="26"/>
      <c r="Q224" s="27"/>
      <c r="R224" s="23"/>
      <c r="S224" s="24"/>
      <c r="T224" s="25"/>
      <c r="U224" s="26"/>
      <c r="V224" s="28"/>
      <c r="W224" s="230"/>
    </row>
    <row r="225" spans="2:23" ht="12.75">
      <c r="B225" s="70"/>
      <c r="C225" s="70"/>
      <c r="D225" s="70"/>
      <c r="E225" s="70"/>
      <c r="F225" s="70"/>
      <c r="G225" s="70"/>
      <c r="H225" s="70"/>
      <c r="I225" s="277"/>
      <c r="L225" s="4" t="s">
        <v>14</v>
      </c>
      <c r="M225" s="29">
        <f aca="true" t="shared" si="77" ref="M225:V225">+M171+M198</f>
        <v>53</v>
      </c>
      <c r="N225" s="36">
        <f t="shared" si="77"/>
        <v>828</v>
      </c>
      <c r="O225" s="33">
        <f t="shared" si="77"/>
        <v>881</v>
      </c>
      <c r="P225" s="34">
        <f t="shared" si="77"/>
        <v>1</v>
      </c>
      <c r="Q225" s="35">
        <f t="shared" si="77"/>
        <v>882</v>
      </c>
      <c r="R225" s="29">
        <f t="shared" si="77"/>
        <v>63</v>
      </c>
      <c r="S225" s="36">
        <f t="shared" si="77"/>
        <v>74</v>
      </c>
      <c r="T225" s="33">
        <f t="shared" si="77"/>
        <v>137</v>
      </c>
      <c r="U225" s="34">
        <f t="shared" si="77"/>
        <v>0</v>
      </c>
      <c r="V225" s="31">
        <f t="shared" si="77"/>
        <v>137</v>
      </c>
      <c r="W225" s="32">
        <f aca="true" t="shared" si="78" ref="W225:W239">IF(Q225=0,0,((V225/Q225)-1)*100)</f>
        <v>-84.4671201814059</v>
      </c>
    </row>
    <row r="226" spans="2:23" ht="12.75">
      <c r="B226" s="70"/>
      <c r="C226" s="70"/>
      <c r="D226" s="70"/>
      <c r="E226" s="70"/>
      <c r="F226" s="70"/>
      <c r="G226" s="70"/>
      <c r="H226" s="70"/>
      <c r="I226" s="277"/>
      <c r="L226" s="4" t="s">
        <v>15</v>
      </c>
      <c r="M226" s="29">
        <f aca="true" t="shared" si="79" ref="M226:V226">+M172+M199</f>
        <v>54</v>
      </c>
      <c r="N226" s="36">
        <f t="shared" si="79"/>
        <v>658</v>
      </c>
      <c r="O226" s="33">
        <f t="shared" si="79"/>
        <v>712</v>
      </c>
      <c r="P226" s="34">
        <f t="shared" si="79"/>
        <v>0</v>
      </c>
      <c r="Q226" s="35">
        <f t="shared" si="79"/>
        <v>712</v>
      </c>
      <c r="R226" s="29">
        <f t="shared" si="79"/>
        <v>49</v>
      </c>
      <c r="S226" s="36">
        <f t="shared" si="79"/>
        <v>82</v>
      </c>
      <c r="T226" s="33">
        <f t="shared" si="79"/>
        <v>131</v>
      </c>
      <c r="U226" s="34">
        <f t="shared" si="79"/>
        <v>1</v>
      </c>
      <c r="V226" s="31">
        <f t="shared" si="79"/>
        <v>132</v>
      </c>
      <c r="W226" s="32">
        <f t="shared" si="78"/>
        <v>-81.46067415730337</v>
      </c>
    </row>
    <row r="227" spans="2:23" ht="13.5" thickBot="1">
      <c r="B227" s="70"/>
      <c r="C227" s="70"/>
      <c r="D227" s="70"/>
      <c r="E227" s="70"/>
      <c r="F227" s="70"/>
      <c r="G227" s="70"/>
      <c r="H227" s="70"/>
      <c r="I227" s="277"/>
      <c r="L227" s="12" t="s">
        <v>16</v>
      </c>
      <c r="M227" s="29">
        <f aca="true" t="shared" si="80" ref="M227:V227">+M173+M200</f>
        <v>34</v>
      </c>
      <c r="N227" s="36">
        <f t="shared" si="80"/>
        <v>705</v>
      </c>
      <c r="O227" s="33">
        <f t="shared" si="80"/>
        <v>739</v>
      </c>
      <c r="P227" s="34">
        <f t="shared" si="80"/>
        <v>0</v>
      </c>
      <c r="Q227" s="35">
        <f t="shared" si="80"/>
        <v>739</v>
      </c>
      <c r="R227" s="29">
        <f t="shared" si="80"/>
        <v>61</v>
      </c>
      <c r="S227" s="36">
        <f t="shared" si="80"/>
        <v>91</v>
      </c>
      <c r="T227" s="33">
        <f t="shared" si="80"/>
        <v>152</v>
      </c>
      <c r="U227" s="34">
        <f t="shared" si="80"/>
        <v>0</v>
      </c>
      <c r="V227" s="31">
        <f t="shared" si="80"/>
        <v>152</v>
      </c>
      <c r="W227" s="32">
        <f t="shared" si="78"/>
        <v>-79.43166441136671</v>
      </c>
    </row>
    <row r="228" spans="2:23" ht="14.25" thickBot="1" thickTop="1">
      <c r="B228" s="70"/>
      <c r="C228" s="70"/>
      <c r="D228" s="70"/>
      <c r="E228" s="70"/>
      <c r="F228" s="70"/>
      <c r="G228" s="70"/>
      <c r="H228" s="70"/>
      <c r="I228" s="277"/>
      <c r="L228" s="39" t="s">
        <v>17</v>
      </c>
      <c r="M228" s="40">
        <f aca="true" t="shared" si="81" ref="M228:V228">+M225+M226+M227</f>
        <v>141</v>
      </c>
      <c r="N228" s="41">
        <f t="shared" si="81"/>
        <v>2191</v>
      </c>
      <c r="O228" s="40">
        <f t="shared" si="81"/>
        <v>2332</v>
      </c>
      <c r="P228" s="40">
        <f t="shared" si="81"/>
        <v>1</v>
      </c>
      <c r="Q228" s="40">
        <f t="shared" si="81"/>
        <v>2333</v>
      </c>
      <c r="R228" s="40">
        <f t="shared" si="81"/>
        <v>173</v>
      </c>
      <c r="S228" s="41">
        <f t="shared" si="81"/>
        <v>247</v>
      </c>
      <c r="T228" s="40">
        <f t="shared" si="81"/>
        <v>420</v>
      </c>
      <c r="U228" s="40">
        <f t="shared" si="81"/>
        <v>1</v>
      </c>
      <c r="V228" s="42">
        <f t="shared" si="81"/>
        <v>421</v>
      </c>
      <c r="W228" s="54">
        <f t="shared" si="78"/>
        <v>-81.95456493784826</v>
      </c>
    </row>
    <row r="229" spans="2:23" ht="13.5" thickTop="1">
      <c r="B229" s="70"/>
      <c r="C229" s="70"/>
      <c r="D229" s="70"/>
      <c r="E229" s="70"/>
      <c r="F229" s="70"/>
      <c r="G229" s="70"/>
      <c r="H229" s="70"/>
      <c r="I229" s="277"/>
      <c r="L229" s="4" t="s">
        <v>18</v>
      </c>
      <c r="M229" s="29">
        <f aca="true" t="shared" si="82" ref="M229:V229">+M175+M202</f>
        <v>66</v>
      </c>
      <c r="N229" s="36">
        <f t="shared" si="82"/>
        <v>663</v>
      </c>
      <c r="O229" s="33">
        <f t="shared" si="82"/>
        <v>729</v>
      </c>
      <c r="P229" s="34">
        <f t="shared" si="82"/>
        <v>0</v>
      </c>
      <c r="Q229" s="35">
        <f t="shared" si="82"/>
        <v>729</v>
      </c>
      <c r="R229" s="29">
        <f t="shared" si="82"/>
        <v>54</v>
      </c>
      <c r="S229" s="36">
        <f t="shared" si="82"/>
        <v>70</v>
      </c>
      <c r="T229" s="33">
        <f t="shared" si="82"/>
        <v>124</v>
      </c>
      <c r="U229" s="34">
        <f t="shared" si="82"/>
        <v>0</v>
      </c>
      <c r="V229" s="31">
        <f t="shared" si="82"/>
        <v>124</v>
      </c>
      <c r="W229" s="32">
        <f t="shared" si="78"/>
        <v>-82.99039780521262</v>
      </c>
    </row>
    <row r="230" spans="2:23" ht="12.75">
      <c r="B230" s="70"/>
      <c r="C230" s="70"/>
      <c r="D230" s="70"/>
      <c r="E230" s="70"/>
      <c r="F230" s="70"/>
      <c r="G230" s="70"/>
      <c r="H230" s="70"/>
      <c r="I230" s="277"/>
      <c r="L230" s="4" t="s">
        <v>19</v>
      </c>
      <c r="M230" s="29">
        <f aca="true" t="shared" si="83" ref="M230:V230">+M176+M203</f>
        <v>46</v>
      </c>
      <c r="N230" s="36">
        <f t="shared" si="83"/>
        <v>561</v>
      </c>
      <c r="O230" s="33">
        <f t="shared" si="83"/>
        <v>607</v>
      </c>
      <c r="P230" s="34">
        <f t="shared" si="83"/>
        <v>0</v>
      </c>
      <c r="Q230" s="35">
        <f t="shared" si="83"/>
        <v>607</v>
      </c>
      <c r="R230" s="29">
        <f t="shared" si="83"/>
        <v>47</v>
      </c>
      <c r="S230" s="36">
        <f t="shared" si="83"/>
        <v>86</v>
      </c>
      <c r="T230" s="33">
        <f t="shared" si="83"/>
        <v>133</v>
      </c>
      <c r="U230" s="34">
        <f t="shared" si="83"/>
        <v>0</v>
      </c>
      <c r="V230" s="31">
        <f t="shared" si="83"/>
        <v>133</v>
      </c>
      <c r="W230" s="32">
        <f t="shared" si="78"/>
        <v>-78.08896210873147</v>
      </c>
    </row>
    <row r="231" spans="2:23" ht="13.5" thickBot="1">
      <c r="B231" s="70"/>
      <c r="C231" s="70"/>
      <c r="D231" s="70"/>
      <c r="E231" s="70"/>
      <c r="F231" s="70"/>
      <c r="G231" s="70"/>
      <c r="H231" s="70"/>
      <c r="I231" s="277"/>
      <c r="L231" s="4" t="s">
        <v>20</v>
      </c>
      <c r="M231" s="29">
        <f aca="true" t="shared" si="84" ref="M231:V231">+M177+M204</f>
        <v>31</v>
      </c>
      <c r="N231" s="36">
        <f t="shared" si="84"/>
        <v>630</v>
      </c>
      <c r="O231" s="33">
        <f t="shared" si="84"/>
        <v>661</v>
      </c>
      <c r="P231" s="34">
        <f t="shared" si="84"/>
        <v>0</v>
      </c>
      <c r="Q231" s="35">
        <f t="shared" si="84"/>
        <v>661</v>
      </c>
      <c r="R231" s="29">
        <f t="shared" si="84"/>
        <v>70</v>
      </c>
      <c r="S231" s="36">
        <f t="shared" si="84"/>
        <v>97</v>
      </c>
      <c r="T231" s="33">
        <f t="shared" si="84"/>
        <v>167</v>
      </c>
      <c r="U231" s="34">
        <f t="shared" si="84"/>
        <v>0</v>
      </c>
      <c r="V231" s="31">
        <f t="shared" si="84"/>
        <v>167</v>
      </c>
      <c r="W231" s="32">
        <f t="shared" si="78"/>
        <v>-74.73524962178517</v>
      </c>
    </row>
    <row r="232" spans="2:23" ht="14.25" thickBot="1" thickTop="1">
      <c r="B232" s="70"/>
      <c r="C232" s="70"/>
      <c r="D232" s="70"/>
      <c r="E232" s="70"/>
      <c r="F232" s="70"/>
      <c r="G232" s="70"/>
      <c r="H232" s="70"/>
      <c r="I232" s="277"/>
      <c r="L232" s="44" t="s">
        <v>21</v>
      </c>
      <c r="M232" s="45">
        <f aca="true" t="shared" si="85" ref="M232:V232">M230+M229+M231</f>
        <v>143</v>
      </c>
      <c r="N232" s="46">
        <f t="shared" si="85"/>
        <v>1854</v>
      </c>
      <c r="O232" s="47">
        <f t="shared" si="85"/>
        <v>1997</v>
      </c>
      <c r="P232" s="47">
        <f t="shared" si="85"/>
        <v>0</v>
      </c>
      <c r="Q232" s="45">
        <f t="shared" si="85"/>
        <v>1997</v>
      </c>
      <c r="R232" s="45">
        <f t="shared" si="85"/>
        <v>171</v>
      </c>
      <c r="S232" s="46">
        <f t="shared" si="85"/>
        <v>253</v>
      </c>
      <c r="T232" s="47">
        <f t="shared" si="85"/>
        <v>424</v>
      </c>
      <c r="U232" s="47">
        <f t="shared" si="85"/>
        <v>0</v>
      </c>
      <c r="V232" s="47">
        <f t="shared" si="85"/>
        <v>424</v>
      </c>
      <c r="W232" s="295">
        <f t="shared" si="78"/>
        <v>-78.76815222834252</v>
      </c>
    </row>
    <row r="233" spans="2:23" ht="13.5" thickTop="1">
      <c r="B233" s="70"/>
      <c r="C233" s="70"/>
      <c r="D233" s="70"/>
      <c r="E233" s="70"/>
      <c r="F233" s="70"/>
      <c r="G233" s="70"/>
      <c r="H233" s="70"/>
      <c r="I233" s="277"/>
      <c r="L233" s="4" t="s">
        <v>22</v>
      </c>
      <c r="M233" s="29">
        <f aca="true" t="shared" si="86" ref="M233:Q234">M206+M179</f>
        <v>39</v>
      </c>
      <c r="N233" s="36">
        <f t="shared" si="86"/>
        <v>317</v>
      </c>
      <c r="O233" s="33">
        <f t="shared" si="86"/>
        <v>356</v>
      </c>
      <c r="P233" s="34">
        <f t="shared" si="86"/>
        <v>0</v>
      </c>
      <c r="Q233" s="35">
        <f t="shared" si="86"/>
        <v>356</v>
      </c>
      <c r="R233" s="29">
        <f aca="true" t="shared" si="87" ref="R233:V235">+R179+R206</f>
        <v>51</v>
      </c>
      <c r="S233" s="36">
        <f t="shared" si="87"/>
        <v>87</v>
      </c>
      <c r="T233" s="33">
        <f t="shared" si="87"/>
        <v>138</v>
      </c>
      <c r="U233" s="34">
        <f t="shared" si="87"/>
        <v>0</v>
      </c>
      <c r="V233" s="31">
        <f t="shared" si="87"/>
        <v>138</v>
      </c>
      <c r="W233" s="289">
        <f t="shared" si="78"/>
        <v>-61.23595505617978</v>
      </c>
    </row>
    <row r="234" spans="2:23" ht="12.75">
      <c r="B234" s="70"/>
      <c r="C234" s="70"/>
      <c r="D234" s="70"/>
      <c r="E234" s="70"/>
      <c r="F234" s="70"/>
      <c r="G234" s="70"/>
      <c r="H234" s="70"/>
      <c r="I234" s="277"/>
      <c r="L234" s="4" t="s">
        <v>23</v>
      </c>
      <c r="M234" s="29">
        <f t="shared" si="86"/>
        <v>42</v>
      </c>
      <c r="N234" s="36">
        <f t="shared" si="86"/>
        <v>129</v>
      </c>
      <c r="O234" s="33">
        <f t="shared" si="86"/>
        <v>171</v>
      </c>
      <c r="P234" s="34">
        <f t="shared" si="86"/>
        <v>0</v>
      </c>
      <c r="Q234" s="35">
        <f t="shared" si="86"/>
        <v>171</v>
      </c>
      <c r="R234" s="29">
        <f t="shared" si="87"/>
        <v>53</v>
      </c>
      <c r="S234" s="36">
        <f t="shared" si="87"/>
        <v>86</v>
      </c>
      <c r="T234" s="33">
        <f t="shared" si="87"/>
        <v>139</v>
      </c>
      <c r="U234" s="34">
        <f t="shared" si="87"/>
        <v>0</v>
      </c>
      <c r="V234" s="31">
        <f t="shared" si="87"/>
        <v>139</v>
      </c>
      <c r="W234" s="289">
        <f t="shared" si="78"/>
        <v>-18.71345029239766</v>
      </c>
    </row>
    <row r="235" spans="2:23" ht="13.5" thickBot="1">
      <c r="B235" s="70"/>
      <c r="C235" s="70"/>
      <c r="D235" s="70"/>
      <c r="E235" s="70"/>
      <c r="F235" s="70"/>
      <c r="G235" s="70"/>
      <c r="H235" s="70"/>
      <c r="I235" s="277"/>
      <c r="L235" s="4" t="s">
        <v>24</v>
      </c>
      <c r="M235" s="29">
        <f>+M208+M181</f>
        <v>41</v>
      </c>
      <c r="N235" s="36">
        <f>+N208+N181</f>
        <v>72</v>
      </c>
      <c r="O235" s="33">
        <f>+O208+O181</f>
        <v>113</v>
      </c>
      <c r="P235" s="34">
        <f>+P208+P181</f>
        <v>0</v>
      </c>
      <c r="Q235" s="31">
        <f>+Q208+Q181</f>
        <v>113</v>
      </c>
      <c r="R235" s="29">
        <f t="shared" si="87"/>
        <v>49</v>
      </c>
      <c r="S235" s="36">
        <f t="shared" si="87"/>
        <v>100</v>
      </c>
      <c r="T235" s="33">
        <f t="shared" si="87"/>
        <v>149</v>
      </c>
      <c r="U235" s="34">
        <f t="shared" si="87"/>
        <v>0</v>
      </c>
      <c r="V235" s="31">
        <f t="shared" si="87"/>
        <v>149</v>
      </c>
      <c r="W235" s="289">
        <f t="shared" si="78"/>
        <v>31.85840707964602</v>
      </c>
    </row>
    <row r="236" spans="1:23" ht="14.25" thickBot="1" thickTop="1">
      <c r="A236" s="244"/>
      <c r="B236" s="262"/>
      <c r="C236" s="263"/>
      <c r="D236" s="263"/>
      <c r="E236" s="263"/>
      <c r="F236" s="263"/>
      <c r="G236" s="263"/>
      <c r="H236" s="263"/>
      <c r="I236" s="310"/>
      <c r="J236" s="244"/>
      <c r="L236" s="44" t="s">
        <v>25</v>
      </c>
      <c r="M236" s="40">
        <f aca="true" t="shared" si="88" ref="M236:V236">+M233+M234+M235</f>
        <v>122</v>
      </c>
      <c r="N236" s="41">
        <f t="shared" si="88"/>
        <v>518</v>
      </c>
      <c r="O236" s="40">
        <f t="shared" si="88"/>
        <v>640</v>
      </c>
      <c r="P236" s="40">
        <f t="shared" si="88"/>
        <v>0</v>
      </c>
      <c r="Q236" s="40">
        <f t="shared" si="88"/>
        <v>640</v>
      </c>
      <c r="R236" s="40">
        <f t="shared" si="88"/>
        <v>153</v>
      </c>
      <c r="S236" s="41">
        <f t="shared" si="88"/>
        <v>273</v>
      </c>
      <c r="T236" s="40">
        <f t="shared" si="88"/>
        <v>426</v>
      </c>
      <c r="U236" s="40">
        <f t="shared" si="88"/>
        <v>0</v>
      </c>
      <c r="V236" s="42">
        <f t="shared" si="88"/>
        <v>426</v>
      </c>
      <c r="W236" s="290">
        <f t="shared" si="78"/>
        <v>-33.4375</v>
      </c>
    </row>
    <row r="237" spans="2:23" ht="14.25" thickBot="1" thickTop="1">
      <c r="B237" s="70"/>
      <c r="C237" s="70"/>
      <c r="D237" s="70"/>
      <c r="E237" s="70"/>
      <c r="F237" s="70"/>
      <c r="G237" s="70"/>
      <c r="H237" s="70"/>
      <c r="I237" s="277"/>
      <c r="L237" s="4" t="s">
        <v>27</v>
      </c>
      <c r="M237" s="29">
        <f>M210+M183</f>
        <v>58</v>
      </c>
      <c r="N237" s="36">
        <f>N210+N183</f>
        <v>68</v>
      </c>
      <c r="O237" s="33">
        <f>O210+O183</f>
        <v>126</v>
      </c>
      <c r="P237" s="34">
        <f>P210+P183</f>
        <v>0</v>
      </c>
      <c r="Q237" s="35">
        <f>Q210+Q183</f>
        <v>126</v>
      </c>
      <c r="R237" s="29">
        <f>+R183+R210</f>
        <v>52</v>
      </c>
      <c r="S237" s="36">
        <f>+S183+S210</f>
        <v>97</v>
      </c>
      <c r="T237" s="51">
        <f>+T183+T210</f>
        <v>149</v>
      </c>
      <c r="U237" s="59">
        <f>+U183+U210</f>
        <v>0</v>
      </c>
      <c r="V237" s="31">
        <f>+V183+V210</f>
        <v>149</v>
      </c>
      <c r="W237" s="289">
        <f t="shared" si="78"/>
        <v>18.253968253968257</v>
      </c>
    </row>
    <row r="238" spans="1:23" ht="14.25" thickBot="1" thickTop="1">
      <c r="A238" s="70"/>
      <c r="B238" s="262"/>
      <c r="C238" s="263"/>
      <c r="D238" s="263"/>
      <c r="E238" s="263"/>
      <c r="F238" s="263"/>
      <c r="G238" s="263"/>
      <c r="H238" s="263"/>
      <c r="I238" s="310"/>
      <c r="J238" s="70"/>
      <c r="L238" s="39" t="s">
        <v>69</v>
      </c>
      <c r="M238" s="40">
        <f aca="true" t="shared" si="89" ref="M238:V238">+M232+M236+M237</f>
        <v>323</v>
      </c>
      <c r="N238" s="41">
        <f t="shared" si="89"/>
        <v>2440</v>
      </c>
      <c r="O238" s="40">
        <f t="shared" si="89"/>
        <v>2763</v>
      </c>
      <c r="P238" s="40">
        <f t="shared" si="89"/>
        <v>0</v>
      </c>
      <c r="Q238" s="40">
        <f t="shared" si="89"/>
        <v>2763</v>
      </c>
      <c r="R238" s="40">
        <f t="shared" si="89"/>
        <v>376</v>
      </c>
      <c r="S238" s="41">
        <f t="shared" si="89"/>
        <v>623</v>
      </c>
      <c r="T238" s="40">
        <f t="shared" si="89"/>
        <v>999</v>
      </c>
      <c r="U238" s="40">
        <f t="shared" si="89"/>
        <v>0</v>
      </c>
      <c r="V238" s="42">
        <f t="shared" si="89"/>
        <v>999</v>
      </c>
      <c r="W238" s="290">
        <f t="shared" si="78"/>
        <v>-63.84364820846906</v>
      </c>
    </row>
    <row r="239" spans="2:23" ht="14.25" thickBot="1" thickTop="1">
      <c r="B239" s="70"/>
      <c r="C239" s="70"/>
      <c r="D239" s="70"/>
      <c r="E239" s="70"/>
      <c r="F239" s="70"/>
      <c r="G239" s="70"/>
      <c r="H239" s="70"/>
      <c r="I239" s="277"/>
      <c r="L239" s="39" t="s">
        <v>70</v>
      </c>
      <c r="M239" s="45">
        <f aca="true" t="shared" si="90" ref="M239:V239">+M228+M232+M236+M237</f>
        <v>464</v>
      </c>
      <c r="N239" s="45">
        <f t="shared" si="90"/>
        <v>4631</v>
      </c>
      <c r="O239" s="47">
        <f t="shared" si="90"/>
        <v>5095</v>
      </c>
      <c r="P239" s="47">
        <f t="shared" si="90"/>
        <v>1</v>
      </c>
      <c r="Q239" s="47">
        <f t="shared" si="90"/>
        <v>5096</v>
      </c>
      <c r="R239" s="45">
        <f t="shared" si="90"/>
        <v>549</v>
      </c>
      <c r="S239" s="45">
        <f t="shared" si="90"/>
        <v>870</v>
      </c>
      <c r="T239" s="47">
        <f t="shared" si="90"/>
        <v>1419</v>
      </c>
      <c r="U239" s="47">
        <f t="shared" si="90"/>
        <v>1</v>
      </c>
      <c r="V239" s="47">
        <f t="shared" si="90"/>
        <v>1420</v>
      </c>
      <c r="W239" s="290">
        <f t="shared" si="78"/>
        <v>-72.13500784929356</v>
      </c>
    </row>
    <row r="240" spans="2:23" ht="13.5" thickTop="1">
      <c r="B240" s="70"/>
      <c r="C240" s="70"/>
      <c r="D240" s="70"/>
      <c r="E240" s="70"/>
      <c r="F240" s="70"/>
      <c r="G240" s="70"/>
      <c r="H240" s="70"/>
      <c r="I240" s="277"/>
      <c r="L240" s="4" t="s">
        <v>28</v>
      </c>
      <c r="M240" s="29">
        <f aca="true" t="shared" si="91" ref="M240:Q241">M213+M186</f>
        <v>75</v>
      </c>
      <c r="N240" s="36">
        <f t="shared" si="91"/>
        <v>71</v>
      </c>
      <c r="O240" s="33">
        <f t="shared" si="91"/>
        <v>146</v>
      </c>
      <c r="P240" s="34">
        <f t="shared" si="91"/>
        <v>0</v>
      </c>
      <c r="Q240" s="35">
        <f t="shared" si="91"/>
        <v>146</v>
      </c>
      <c r="R240" s="29"/>
      <c r="S240" s="36"/>
      <c r="T240" s="51"/>
      <c r="U240" s="34"/>
      <c r="V240" s="31"/>
      <c r="W240" s="289"/>
    </row>
    <row r="241" spans="2:23" ht="13.5" thickBot="1">
      <c r="B241" s="70"/>
      <c r="C241" s="70"/>
      <c r="D241" s="70"/>
      <c r="E241" s="70"/>
      <c r="F241" s="70"/>
      <c r="G241" s="70"/>
      <c r="H241" s="70"/>
      <c r="I241" s="277"/>
      <c r="L241" s="4" t="s">
        <v>29</v>
      </c>
      <c r="M241" s="29">
        <f t="shared" si="91"/>
        <v>52</v>
      </c>
      <c r="N241" s="36">
        <f t="shared" si="91"/>
        <v>67</v>
      </c>
      <c r="O241" s="33">
        <f t="shared" si="91"/>
        <v>119</v>
      </c>
      <c r="P241" s="52">
        <f t="shared" si="91"/>
        <v>0</v>
      </c>
      <c r="Q241" s="35">
        <f t="shared" si="91"/>
        <v>119</v>
      </c>
      <c r="R241" s="29"/>
      <c r="S241" s="36"/>
      <c r="T241" s="33"/>
      <c r="U241" s="52"/>
      <c r="V241" s="31"/>
      <c r="W241" s="32"/>
    </row>
    <row r="242" spans="2:23" ht="14.25" thickBot="1" thickTop="1">
      <c r="B242" s="70"/>
      <c r="C242" s="70"/>
      <c r="D242" s="70"/>
      <c r="E242" s="70"/>
      <c r="F242" s="70"/>
      <c r="G242" s="70"/>
      <c r="H242" s="70"/>
      <c r="I242" s="277"/>
      <c r="L242" s="39" t="s">
        <v>30</v>
      </c>
      <c r="M242" s="40">
        <f>+M237+M240+M241</f>
        <v>185</v>
      </c>
      <c r="N242" s="41">
        <f>+N237+N240+N241</f>
        <v>206</v>
      </c>
      <c r="O242" s="40">
        <f>+O237+O240+O241</f>
        <v>391</v>
      </c>
      <c r="P242" s="40">
        <f>+P237+P240+P241</f>
        <v>0</v>
      </c>
      <c r="Q242" s="43">
        <f>+Q237+Q240+Q241</f>
        <v>391</v>
      </c>
      <c r="R242" s="40"/>
      <c r="S242" s="41"/>
      <c r="T242" s="40"/>
      <c r="U242" s="40"/>
      <c r="V242" s="42"/>
      <c r="W242" s="290"/>
    </row>
    <row r="243" spans="12:23" ht="14.25" thickBot="1" thickTop="1">
      <c r="L243" s="39" t="s">
        <v>9</v>
      </c>
      <c r="M243" s="40">
        <f>+M232+M239+M242+M228</f>
        <v>933</v>
      </c>
      <c r="N243" s="41">
        <f>+N232+N239+N242+N228</f>
        <v>8882</v>
      </c>
      <c r="O243" s="40">
        <f>+O232+O239+O242+O228</f>
        <v>9815</v>
      </c>
      <c r="P243" s="40">
        <f>+P232+P239+P242+P228</f>
        <v>2</v>
      </c>
      <c r="Q243" s="40">
        <f>+Q232+Q239+Q242+Q228</f>
        <v>9817</v>
      </c>
      <c r="R243" s="40"/>
      <c r="S243" s="41"/>
      <c r="T243" s="40"/>
      <c r="U243" s="40"/>
      <c r="V243" s="40"/>
      <c r="W243" s="290"/>
    </row>
    <row r="244" ht="13.5" thickTop="1">
      <c r="L244" s="63" t="s">
        <v>65</v>
      </c>
    </row>
  </sheetData>
  <sheetProtection password="CF53" sheet="1"/>
  <mergeCells count="48">
    <mergeCell ref="B57:I57"/>
    <mergeCell ref="L57:W57"/>
    <mergeCell ref="B29:I29"/>
    <mergeCell ref="L29:W29"/>
    <mergeCell ref="B56:I56"/>
    <mergeCell ref="L56:W56"/>
    <mergeCell ref="B30:I30"/>
    <mergeCell ref="L30:W30"/>
    <mergeCell ref="M32:Q32"/>
    <mergeCell ref="R32:V32"/>
    <mergeCell ref="M5:Q5"/>
    <mergeCell ref="R5:V5"/>
    <mergeCell ref="C5:E5"/>
    <mergeCell ref="F5:H5"/>
    <mergeCell ref="B2:I2"/>
    <mergeCell ref="L2:W2"/>
    <mergeCell ref="B3:I3"/>
    <mergeCell ref="L3:W3"/>
    <mergeCell ref="C32:E32"/>
    <mergeCell ref="F32:H32"/>
    <mergeCell ref="M86:Q86"/>
    <mergeCell ref="R86:V86"/>
    <mergeCell ref="C59:E59"/>
    <mergeCell ref="F59:H59"/>
    <mergeCell ref="M59:Q59"/>
    <mergeCell ref="R59:V59"/>
    <mergeCell ref="L83:W83"/>
    <mergeCell ref="L84:W84"/>
    <mergeCell ref="M140:Q140"/>
    <mergeCell ref="R140:V140"/>
    <mergeCell ref="M221:Q221"/>
    <mergeCell ref="R221:V221"/>
    <mergeCell ref="M194:Q194"/>
    <mergeCell ref="R194:V194"/>
    <mergeCell ref="L218:W218"/>
    <mergeCell ref="L219:W219"/>
    <mergeCell ref="L191:W191"/>
    <mergeCell ref="L192:W192"/>
    <mergeCell ref="L164:W164"/>
    <mergeCell ref="L165:W165"/>
    <mergeCell ref="M167:Q167"/>
    <mergeCell ref="R167:V167"/>
    <mergeCell ref="L110:W110"/>
    <mergeCell ref="L111:W111"/>
    <mergeCell ref="L137:W137"/>
    <mergeCell ref="L138:W138"/>
    <mergeCell ref="M113:Q113"/>
    <mergeCell ref="R113:V1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Header>&amp;LMonthly Air Transport statistics : Airports of Thailand Public Company Limited</oddHeader>
    <oddFooter>&amp;LAir Transport Information Division, Corporate Strategy Department&amp;C&amp;D&amp;R&amp;T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aot</dc:creator>
  <cp:keywords/>
  <dc:description/>
  <cp:lastModifiedBy>*</cp:lastModifiedBy>
  <cp:lastPrinted>2010-08-05T06:40:45Z</cp:lastPrinted>
  <dcterms:created xsi:type="dcterms:W3CDTF">2007-04-02T02:23:26Z</dcterms:created>
  <dcterms:modified xsi:type="dcterms:W3CDTF">2010-08-16T08:39:25Z</dcterms:modified>
  <cp:category/>
  <cp:version/>
  <cp:contentType/>
  <cp:contentStatus/>
</cp:coreProperties>
</file>